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0116" windowHeight="8280" tabRatio="760" activeTab="0"/>
  </bookViews>
  <sheets>
    <sheet name=" 区部" sheetId="1" r:id="rId1"/>
    <sheet name="市部" sheetId="2" r:id="rId2"/>
  </sheets>
  <definedNames>
    <definedName name="_xlnm.Print_Area" localSheetId="0">' 区部'!$A$1:$N$298</definedName>
    <definedName name="_xlnm.Print_Area" localSheetId="1">'市部'!$A$1:$N$280</definedName>
    <definedName name="_xlnm.Print_Titles" localSheetId="0">' 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<sst xmlns="http://schemas.openxmlformats.org/spreadsheetml/2006/main" count="668" uniqueCount="93">
  <si>
    <t>所有者数</t>
  </si>
  <si>
    <t>構成比</t>
  </si>
  <si>
    <t>面積</t>
  </si>
  <si>
    <t>50㎡未満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</si>
  <si>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</si>
  <si>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</si>
  <si>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</si>
  <si>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</si>
  <si>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</si>
  <si>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</si>
  <si>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</si>
  <si>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</si>
  <si>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</si>
  <si>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</si>
  <si>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</si>
  <si>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千代田区</t>
  </si>
  <si>
    <t>50㎡未満</t>
  </si>
  <si>
    <t>台東区</t>
  </si>
  <si>
    <t>大田区</t>
  </si>
  <si>
    <t>豊島区</t>
  </si>
  <si>
    <t>足立区</t>
  </si>
  <si>
    <t>区分</t>
  </si>
  <si>
    <t>個人</t>
  </si>
  <si>
    <t>法人</t>
  </si>
  <si>
    <t>合計</t>
  </si>
  <si>
    <t>50㎡未満</t>
  </si>
  <si>
    <t>区部計</t>
  </si>
  <si>
    <t>市部計</t>
  </si>
  <si>
    <t>中央区</t>
  </si>
  <si>
    <t>港区</t>
  </si>
  <si>
    <t>新宿区</t>
  </si>
  <si>
    <t>文京区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</si>
  <si>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</si>
  <si>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</si>
  <si>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</si>
  <si>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</si>
  <si>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</si>
  <si>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</si>
  <si>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</si>
  <si>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</si>
  <si>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</si>
  <si>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</si>
  <si>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</si>
  <si>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</si>
  <si>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</si>
  <si>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</si>
  <si>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</si>
  <si>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</si>
  <si>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</si>
  <si>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</si>
  <si>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</si>
  <si>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</si>
  <si>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</si>
  <si>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</si>
  <si>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</si>
  <si>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</si>
  <si>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</si>
  <si>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</si>
  <si>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</si>
  <si>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</si>
  <si>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</si>
  <si>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</si>
  <si>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</si>
  <si>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</si>
  <si>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</si>
  <si>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</si>
  <si>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</si>
  <si>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</si>
  <si>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</si>
  <si>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</si>
  <si>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</si>
  <si>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</si>
  <si>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</si>
  <si>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</si>
  <si>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</si>
  <si>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</si>
  <si>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53.00</t>
  </si>
  <si>
    <t>100.00</t>
  </si>
  <si>
    <t>99.99</t>
  </si>
  <si>
    <t>8.40</t>
  </si>
  <si>
    <t>52.00</t>
  </si>
  <si>
    <t>8.60</t>
  </si>
  <si>
    <t>100.01</t>
  </si>
  <si>
    <t>所有者数</t>
  </si>
  <si>
    <t>個人</t>
  </si>
  <si>
    <t>法人</t>
  </si>
  <si>
    <t>2000㎡未満</t>
  </si>
  <si>
    <t>2000㎡以上</t>
  </si>
  <si>
    <t>付表２－１　区市別・面積別・所有者別土地所有状況（全地目）</t>
  </si>
  <si>
    <t>付表２－１　区市別・面積別・所有者別土地所有状況（全地目）</t>
  </si>
  <si>
    <t>個人</t>
  </si>
  <si>
    <t>100㎡未満</t>
  </si>
  <si>
    <t>（注）１　課税資料から作成（令和４年１月１日現在）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</si>
</sst>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0.000_ "/>
    <numFmt numFmtId="192" formatCode="#,###"/>
    <numFmt numFmtId="193" formatCode="#,###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"/>
    <numFmt numFmtId="199" formatCode="#,##0_ "/>
    <numFmt numFmtId="200" formatCode="0.0_ "/>
    <numFmt numFmtId="201" formatCode="#,##0.00000_);[Red]\(#,##0.00000\)"/>
    <numFmt numFmtId="202" formatCode="#,##0_);[Red]\(#,##0\)"/>
    <numFmt numFmtId="203" formatCode="0.00_ "/>
    <numFmt numFmtId="204" formatCode="#,##0.0;[Red]\-#,##0.0"/>
    <numFmt numFmtId="205" formatCode="#,##0,"/>
    <numFmt numFmtId="206" formatCode="0_ "/>
    <numFmt numFmtId="207" formatCode="00"/>
    <numFmt numFmtId="208" formatCode="#,##0.00_);[Red]\(#,##0.00\)"/>
    <numFmt numFmtId="209" formatCode="#,##0_);\(#,##0\)"/>
  </numFmts>
  <fonts count="5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4" borderId="0" applyNumberFormat="0" applyBorder="0" applyAlignment="0" applyProtection="0"/>
    <xf numFmtId="0" fontId="14" fillId="5" borderId="0" applyNumberFormat="0" applyBorder="0" applyAlignment="0" applyProtection="0"/>
    <xf numFmtId="0" fontId="30" fillId="6" borderId="0" applyNumberFormat="0" applyBorder="0" applyAlignment="0" applyProtection="0"/>
    <xf numFmtId="0" fontId="14" fillId="7" borderId="0" applyNumberFormat="0" applyBorder="0" applyAlignment="0" applyProtection="0"/>
    <xf numFmtId="0" fontId="30" fillId="8" borderId="0" applyNumberFormat="0" applyBorder="0" applyAlignment="0" applyProtection="0"/>
    <xf numFmtId="0" fontId="14" fillId="9" borderId="0" applyNumberFormat="0" applyBorder="0" applyAlignment="0" applyProtection="0"/>
    <xf numFmtId="0" fontId="30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26" borderId="0" applyNumberFormat="0" applyBorder="0" applyAlignment="0" applyProtection="0"/>
    <xf numFmtId="0" fontId="15" fillId="26" borderId="0" applyNumberFormat="0" applyBorder="0" applyAlignment="0" applyProtection="0"/>
    <xf numFmtId="0" fontId="31" fillId="27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29" borderId="0" applyNumberFormat="0" applyBorder="0" applyAlignment="0" applyProtection="0"/>
    <xf numFmtId="0" fontId="31" fillId="30" borderId="0" applyNumberFormat="0" applyBorder="0" applyAlignment="0" applyProtection="0"/>
    <xf numFmtId="0" fontId="15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32" borderId="0" applyNumberFormat="0" applyBorder="0" applyAlignment="0" applyProtection="0"/>
    <xf numFmtId="0" fontId="31" fillId="33" borderId="0" applyNumberFormat="0" applyBorder="0" applyAlignment="0" applyProtection="0"/>
    <xf numFmtId="0" fontId="15" fillId="33" borderId="0" applyNumberFormat="0" applyBorder="0" applyAlignment="0" applyProtection="0"/>
    <xf numFmtId="0" fontId="31" fillId="34" borderId="0" applyNumberFormat="0" applyBorder="0" applyAlignment="0" applyProtection="0"/>
    <xf numFmtId="0" fontId="15" fillId="34" borderId="0" applyNumberFormat="0" applyBorder="0" applyAlignment="0" applyProtection="0"/>
    <xf numFmtId="0" fontId="31" fillId="35" borderId="0" applyNumberFormat="0" applyBorder="0" applyAlignment="0" applyProtection="0"/>
    <xf numFmtId="0" fontId="15" fillId="35" borderId="0" applyNumberFormat="0" applyBorder="0" applyAlignment="0" applyProtection="0"/>
    <xf numFmtId="0" fontId="31" fillId="36" borderId="0" applyNumberFormat="0" applyBorder="0" applyAlignment="0" applyProtection="0"/>
    <xf numFmtId="0" fontId="15" fillId="36" borderId="0" applyNumberFormat="0" applyBorder="0" applyAlignment="0" applyProtection="0"/>
    <xf numFmtId="0" fontId="31" fillId="37" borderId="0" applyNumberFormat="0" applyBorder="0" applyAlignment="0" applyProtection="0"/>
    <xf numFmtId="0" fontId="15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16" fillId="38" borderId="1" applyNumberFormat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13" fillId="41" borderId="2" applyNumberFormat="0" applyFont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4" applyNumberFormat="0" applyAlignment="0" applyProtection="0"/>
    <xf numFmtId="0" fontId="42" fillId="43" borderId="4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8" fillId="0" borderId="9" applyNumberFormat="0" applyFill="0" applyAlignment="0" applyProtection="0"/>
    <xf numFmtId="0" fontId="51" fillId="43" borderId="10" applyNumberFormat="0" applyAlignment="0" applyProtection="0"/>
    <xf numFmtId="0" fontId="52" fillId="43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44" borderId="4" applyNumberFormat="0" applyAlignment="0" applyProtection="0"/>
    <xf numFmtId="0" fontId="56" fillId="45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 vertical="center"/>
      <protection/>
    </xf>
    <xf numFmtId="0" fontId="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textRotation="255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202" fontId="0" fillId="0" borderId="0" xfId="0" applyNumberFormat="1" applyFill="1" applyAlignment="1">
      <alignment vertical="center"/>
    </xf>
    <xf numFmtId="40" fontId="11" fillId="0" borderId="13" xfId="81" applyNumberFormat="1" applyFont="1" applyFill="1" applyBorder="1" applyAlignment="1">
      <alignment/>
    </xf>
    <xf numFmtId="40" fontId="11" fillId="0" borderId="0" xfId="81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206" fontId="1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02" fontId="12" fillId="0" borderId="15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205" fontId="10" fillId="0" borderId="15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205" fontId="10" fillId="0" borderId="17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205" fontId="10" fillId="0" borderId="19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205" fontId="10" fillId="0" borderId="14" xfId="0" applyNumberFormat="1" applyFont="1" applyFill="1" applyBorder="1" applyAlignment="1">
      <alignment vertical="center"/>
    </xf>
    <xf numFmtId="205" fontId="10" fillId="0" borderId="25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198" fontId="11" fillId="0" borderId="13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205" fontId="10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4" xfId="104"/>
    <cellStyle name="標準 5" xfId="105"/>
    <cellStyle name="標準 6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view="pageBreakPreview" zoomScale="70" zoomScaleSheetLayoutView="70" workbookViewId="0" topLeftCell="A1">
      <selection activeCell="B294" sqref="B294:H296"/>
    </sheetView>
  </sheetViews>
  <sheetFormatPr defaultColWidth="9.125" defaultRowHeight="12.75"/>
  <cols>
    <col min="1" max="1" width="3.00390625" style="2" bestFit="1" customWidth="1"/>
    <col min="2" max="2" width="12.375" style="2" customWidth="1"/>
    <col min="3" max="3" width="8.50390625" style="2" customWidth="1"/>
    <col min="4" max="4" width="5.625" style="2" customWidth="1"/>
    <col min="5" max="5" width="8.50390625" style="2" customWidth="1"/>
    <col min="6" max="6" width="5.625" style="2" customWidth="1"/>
    <col min="7" max="7" width="8.50390625" style="2" customWidth="1"/>
    <col min="8" max="8" width="5.625" style="2" customWidth="1"/>
    <col min="9" max="9" width="8.50390625" style="2" customWidth="1"/>
    <col min="10" max="10" width="5.625" style="2" customWidth="1"/>
    <col min="11" max="11" width="8.50390625" style="2" customWidth="1"/>
    <col min="12" max="12" width="5.625" style="2" customWidth="1"/>
    <col min="13" max="13" width="8.50390625" style="2" bestFit="1" customWidth="1"/>
    <col min="14" max="14" width="5.625" style="2" customWidth="1"/>
    <col min="15" max="16384" width="9.125" style="2" customWidth="1"/>
  </cols>
  <sheetData>
    <row r="1" spans="1:14" ht="14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57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">
      <c r="A4" s="59" t="s">
        <v>21</v>
      </c>
      <c r="B4" s="60"/>
      <c r="C4" s="63" t="s">
        <v>22</v>
      </c>
      <c r="D4" s="63"/>
      <c r="E4" s="63"/>
      <c r="F4" s="63"/>
      <c r="G4" s="63" t="s">
        <v>23</v>
      </c>
      <c r="H4" s="63"/>
      <c r="I4" s="63"/>
      <c r="J4" s="63"/>
      <c r="K4" s="63" t="s">
        <v>24</v>
      </c>
      <c r="L4" s="63"/>
      <c r="M4" s="63"/>
      <c r="N4" s="63"/>
    </row>
    <row r="5" spans="1:14" ht="12">
      <c r="A5" s="61"/>
      <c r="B5" s="62"/>
      <c r="C5" s="48" t="s">
        <v>0</v>
      </c>
      <c r="D5" s="12" t="s">
        <v>1</v>
      </c>
      <c r="E5" s="48" t="s">
        <v>2</v>
      </c>
      <c r="F5" s="12" t="s">
        <v>1</v>
      </c>
      <c r="G5" s="48" t="s">
        <v>0</v>
      </c>
      <c r="H5" s="12" t="s">
        <v>1</v>
      </c>
      <c r="I5" s="48" t="s">
        <v>2</v>
      </c>
      <c r="J5" s="12" t="s">
        <v>1</v>
      </c>
      <c r="K5" s="48" t="s">
        <v>0</v>
      </c>
      <c r="L5" s="12" t="s">
        <v>1</v>
      </c>
      <c r="M5" s="48" t="s">
        <v>2</v>
      </c>
      <c r="N5" s="12" t="s">
        <v>1</v>
      </c>
    </row>
    <row r="6" spans="1:14" ht="12" customHeight="1">
      <c r="A6" s="53" t="s">
        <v>15</v>
      </c>
      <c r="B6" s="13" t="s">
        <v>3</v>
      </c>
      <c r="C6" s="47">
        <v>1132</v>
      </c>
      <c r="D6" s="47">
        <v>24.475675675675674</v>
      </c>
      <c r="E6" s="47">
        <v>41.30001</v>
      </c>
      <c r="F6" s="47">
        <v>7.606865288194954</v>
      </c>
      <c r="G6" s="47">
        <v>263</v>
      </c>
      <c r="H6" s="47">
        <v>7.787977494817885</v>
      </c>
      <c r="I6" s="47">
        <v>8.78259</v>
      </c>
      <c r="J6" s="47">
        <v>0.29557675111099374</v>
      </c>
      <c r="K6" s="47">
        <v>1395</v>
      </c>
      <c r="L6" s="47">
        <v>17.433141714571356</v>
      </c>
      <c r="M6" s="47">
        <v>50.0826</v>
      </c>
      <c r="N6" s="47">
        <v>1.425120738992824</v>
      </c>
    </row>
    <row r="7" spans="1:14" ht="12">
      <c r="A7" s="54"/>
      <c r="B7" s="13" t="s">
        <v>4</v>
      </c>
      <c r="C7" s="47">
        <v>1806</v>
      </c>
      <c r="D7" s="47">
        <v>39.04864864864865</v>
      </c>
      <c r="E7" s="47">
        <v>130.70019</v>
      </c>
      <c r="F7" s="47">
        <v>24.073087112363538</v>
      </c>
      <c r="G7" s="47">
        <v>697</v>
      </c>
      <c r="H7" s="47">
        <v>20.639620965353863</v>
      </c>
      <c r="I7" s="47">
        <v>52.13514000000001</v>
      </c>
      <c r="J7" s="47">
        <v>1.7546003285951886</v>
      </c>
      <c r="K7" s="47">
        <v>2503</v>
      </c>
      <c r="L7" s="47">
        <v>31.279680079980004</v>
      </c>
      <c r="M7" s="47">
        <v>182.83533</v>
      </c>
      <c r="N7" s="47">
        <v>5.202653628278022</v>
      </c>
    </row>
    <row r="8" spans="1:14" ht="12">
      <c r="A8" s="54"/>
      <c r="B8" s="13" t="s">
        <v>5</v>
      </c>
      <c r="C8" s="47">
        <v>748</v>
      </c>
      <c r="D8" s="47">
        <v>16.172972972972975</v>
      </c>
      <c r="E8" s="47">
        <v>90.81224999999999</v>
      </c>
      <c r="F8" s="47">
        <v>16.726304721666708</v>
      </c>
      <c r="G8" s="47">
        <v>521</v>
      </c>
      <c r="H8" s="47">
        <v>15.427894580989044</v>
      </c>
      <c r="I8" s="47">
        <v>64.03414</v>
      </c>
      <c r="J8" s="47">
        <v>2.155059391521923</v>
      </c>
      <c r="K8" s="47">
        <v>1269</v>
      </c>
      <c r="L8" s="47">
        <v>15.85853536615846</v>
      </c>
      <c r="M8" s="47">
        <v>154.84638999999999</v>
      </c>
      <c r="N8" s="47">
        <v>4.406216964518037</v>
      </c>
    </row>
    <row r="9" spans="1:14" ht="12">
      <c r="A9" s="54"/>
      <c r="B9" s="13" t="s">
        <v>6</v>
      </c>
      <c r="C9" s="47">
        <v>353</v>
      </c>
      <c r="D9" s="47">
        <v>7.632432432432433</v>
      </c>
      <c r="E9" s="47">
        <v>60.92838999999999</v>
      </c>
      <c r="F9" s="47">
        <v>11.222129364051112</v>
      </c>
      <c r="G9" s="47">
        <v>356</v>
      </c>
      <c r="H9" s="47">
        <v>10.541901095647024</v>
      </c>
      <c r="I9" s="47">
        <v>61.79025</v>
      </c>
      <c r="J9" s="47">
        <v>2.079541609631792</v>
      </c>
      <c r="K9" s="47">
        <v>709</v>
      </c>
      <c r="L9" s="47">
        <v>8.86028492876781</v>
      </c>
      <c r="M9" s="47">
        <v>122.71864</v>
      </c>
      <c r="N9" s="47">
        <v>3.4920087799953343</v>
      </c>
    </row>
    <row r="10" spans="1:14" ht="12">
      <c r="A10" s="54"/>
      <c r="B10" s="13" t="s">
        <v>7</v>
      </c>
      <c r="C10" s="47">
        <v>291</v>
      </c>
      <c r="D10" s="47">
        <v>6.291891891891892</v>
      </c>
      <c r="E10" s="47">
        <v>70.88807</v>
      </c>
      <c r="F10" s="47">
        <v>13.056558558463644</v>
      </c>
      <c r="G10" s="47">
        <v>406</v>
      </c>
      <c r="H10" s="47">
        <v>12.022505182114303</v>
      </c>
      <c r="I10" s="47">
        <v>99.92581</v>
      </c>
      <c r="J10" s="47">
        <v>3.362988169997057</v>
      </c>
      <c r="K10" s="47">
        <v>697</v>
      </c>
      <c r="L10" s="47">
        <v>8.710322419395151</v>
      </c>
      <c r="M10" s="47">
        <v>170.81388</v>
      </c>
      <c r="N10" s="47">
        <v>4.8605783824288595</v>
      </c>
    </row>
    <row r="11" spans="1:14" ht="12">
      <c r="A11" s="54"/>
      <c r="B11" s="13" t="s">
        <v>8</v>
      </c>
      <c r="C11" s="47">
        <v>196</v>
      </c>
      <c r="D11" s="47">
        <v>4.237837837837838</v>
      </c>
      <c r="E11" s="47">
        <v>73.64841</v>
      </c>
      <c r="F11" s="47">
        <v>13.56497331501252</v>
      </c>
      <c r="G11" s="47">
        <v>409</v>
      </c>
      <c r="H11" s="47">
        <v>12.11134142730234</v>
      </c>
      <c r="I11" s="47">
        <v>157.74224</v>
      </c>
      <c r="J11" s="47">
        <v>5.308791462674523</v>
      </c>
      <c r="K11" s="47">
        <v>605</v>
      </c>
      <c r="L11" s="47">
        <v>7.5606098475381165</v>
      </c>
      <c r="M11" s="47">
        <v>231.39065</v>
      </c>
      <c r="N11" s="47">
        <v>6.584314994110328</v>
      </c>
    </row>
    <row r="12" spans="1:14" ht="12">
      <c r="A12" s="54"/>
      <c r="B12" s="13" t="s">
        <v>9</v>
      </c>
      <c r="C12" s="47">
        <v>90</v>
      </c>
      <c r="D12" s="47">
        <v>1.9459459459459458</v>
      </c>
      <c r="E12" s="47">
        <v>59.60498</v>
      </c>
      <c r="F12" s="47">
        <v>10.978376357912612</v>
      </c>
      <c r="G12" s="47">
        <v>317</v>
      </c>
      <c r="H12" s="47">
        <v>9.387029908202546</v>
      </c>
      <c r="I12" s="47">
        <v>219.19844</v>
      </c>
      <c r="J12" s="47">
        <v>7.377090669585861</v>
      </c>
      <c r="K12" s="47">
        <v>407</v>
      </c>
      <c r="L12" s="47">
        <v>5.0862284428892774</v>
      </c>
      <c r="M12" s="47">
        <v>278.80342</v>
      </c>
      <c r="N12" s="47">
        <v>7.933464635305011</v>
      </c>
    </row>
    <row r="13" spans="1:14" ht="12">
      <c r="A13" s="54"/>
      <c r="B13" s="13" t="s">
        <v>10</v>
      </c>
      <c r="C13" s="47">
        <v>8</v>
      </c>
      <c r="D13" s="47">
        <v>0.17297297297297298</v>
      </c>
      <c r="E13" s="47">
        <v>10.50709</v>
      </c>
      <c r="F13" s="47">
        <v>1.9352542094043155</v>
      </c>
      <c r="G13" s="47">
        <v>206</v>
      </c>
      <c r="H13" s="47">
        <v>6.100088836245188</v>
      </c>
      <c r="I13" s="47">
        <v>294.09042</v>
      </c>
      <c r="J13" s="47">
        <v>9.897569040165557</v>
      </c>
      <c r="K13" s="47">
        <v>214</v>
      </c>
      <c r="L13" s="47">
        <v>2.6743314171457135</v>
      </c>
      <c r="M13" s="47">
        <v>304.59751</v>
      </c>
      <c r="N13" s="47">
        <v>8.667445950221717</v>
      </c>
    </row>
    <row r="14" spans="1:14" ht="12">
      <c r="A14" s="54"/>
      <c r="B14" s="13" t="s">
        <v>11</v>
      </c>
      <c r="C14" s="47">
        <v>1</v>
      </c>
      <c r="D14" s="47">
        <v>0.021621621621621623</v>
      </c>
      <c r="E14" s="47">
        <v>4.54135</v>
      </c>
      <c r="F14" s="47">
        <v>0.8364510729305915</v>
      </c>
      <c r="G14" s="47">
        <v>115</v>
      </c>
      <c r="H14" s="47">
        <v>3.4053893988747412</v>
      </c>
      <c r="I14" s="47">
        <v>343.12257</v>
      </c>
      <c r="J14" s="47">
        <v>11.547738705035135</v>
      </c>
      <c r="K14" s="47">
        <v>116</v>
      </c>
      <c r="L14" s="47">
        <v>1.4496375906023495</v>
      </c>
      <c r="M14" s="47">
        <v>347.66392</v>
      </c>
      <c r="N14" s="47">
        <v>9.892918151045315</v>
      </c>
    </row>
    <row r="15" spans="1:14" ht="12">
      <c r="A15" s="54"/>
      <c r="B15" s="13" t="s">
        <v>12</v>
      </c>
      <c r="C15" s="47">
        <v>0</v>
      </c>
      <c r="D15" s="47">
        <v>0</v>
      </c>
      <c r="E15" s="47">
        <v>0</v>
      </c>
      <c r="F15" s="47">
        <v>0</v>
      </c>
      <c r="G15" s="47">
        <v>46</v>
      </c>
      <c r="H15" s="47">
        <v>1.3621557595498963</v>
      </c>
      <c r="I15" s="47">
        <v>312.45795000000004</v>
      </c>
      <c r="J15" s="47">
        <v>10.515725511472281</v>
      </c>
      <c r="K15" s="47">
        <v>46</v>
      </c>
      <c r="L15" s="47">
        <v>0.5748562859285179</v>
      </c>
      <c r="M15" s="47">
        <v>312.45795000000004</v>
      </c>
      <c r="N15" s="47">
        <v>8.891117965285009</v>
      </c>
    </row>
    <row r="16" spans="1:14" ht="12">
      <c r="A16" s="54"/>
      <c r="B16" s="13" t="s">
        <v>13</v>
      </c>
      <c r="C16" s="47">
        <v>0</v>
      </c>
      <c r="D16" s="47">
        <v>0</v>
      </c>
      <c r="E16" s="47">
        <v>0</v>
      </c>
      <c r="F16" s="47">
        <v>0</v>
      </c>
      <c r="G16" s="47">
        <v>41</v>
      </c>
      <c r="H16" s="47">
        <v>1.2140953509031684</v>
      </c>
      <c r="I16" s="47">
        <v>1358.06037</v>
      </c>
      <c r="J16" s="47">
        <v>45.70531836020969</v>
      </c>
      <c r="K16" s="47">
        <v>41</v>
      </c>
      <c r="L16" s="47">
        <v>0.5123719070232442</v>
      </c>
      <c r="M16" s="47">
        <v>1358.06037</v>
      </c>
      <c r="N16" s="47">
        <v>38.64415980981954</v>
      </c>
    </row>
    <row r="17" spans="1:14" ht="12">
      <c r="A17" s="55"/>
      <c r="B17" s="8" t="s">
        <v>14</v>
      </c>
      <c r="C17" s="47">
        <v>4625</v>
      </c>
      <c r="D17" s="47">
        <v>100.00000000000001</v>
      </c>
      <c r="E17" s="47">
        <v>542.93074</v>
      </c>
      <c r="F17" s="47">
        <v>100</v>
      </c>
      <c r="G17" s="47">
        <v>3377</v>
      </c>
      <c r="H17" s="47">
        <v>100</v>
      </c>
      <c r="I17" s="47">
        <v>2971.33992</v>
      </c>
      <c r="J17" s="47">
        <v>100</v>
      </c>
      <c r="K17" s="47">
        <v>8002</v>
      </c>
      <c r="L17" s="47">
        <v>100.00000000000001</v>
      </c>
      <c r="M17" s="47">
        <v>3514.27066</v>
      </c>
      <c r="N17" s="47">
        <v>100</v>
      </c>
    </row>
    <row r="18" spans="1:14" ht="12" customHeight="1">
      <c r="A18" s="53" t="s">
        <v>28</v>
      </c>
      <c r="B18" s="13" t="s">
        <v>25</v>
      </c>
      <c r="C18" s="47">
        <v>2892</v>
      </c>
      <c r="D18" s="47">
        <v>39.67078189300411</v>
      </c>
      <c r="E18" s="47">
        <v>102.92143999999999</v>
      </c>
      <c r="F18" s="47">
        <v>15.526934653202876</v>
      </c>
      <c r="G18" s="47">
        <v>452</v>
      </c>
      <c r="H18" s="47">
        <v>10.29612756264237</v>
      </c>
      <c r="I18" s="47">
        <v>15.20973</v>
      </c>
      <c r="J18" s="47">
        <v>0.634821191548975</v>
      </c>
      <c r="K18" s="47">
        <v>3344</v>
      </c>
      <c r="L18" s="47">
        <v>28.63013698630137</v>
      </c>
      <c r="M18" s="47">
        <v>118.13117</v>
      </c>
      <c r="N18" s="47">
        <v>3.8620542545999177</v>
      </c>
    </row>
    <row r="19" spans="1:14" ht="12">
      <c r="A19" s="54"/>
      <c r="B19" s="13" t="s">
        <v>4</v>
      </c>
      <c r="C19" s="47">
        <v>2685</v>
      </c>
      <c r="D19" s="47">
        <v>36.831275720164605</v>
      </c>
      <c r="E19" s="47">
        <v>190.00986</v>
      </c>
      <c r="F19" s="47">
        <v>28.66526818595063</v>
      </c>
      <c r="G19" s="47">
        <v>969</v>
      </c>
      <c r="H19" s="47">
        <v>22.072892938496583</v>
      </c>
      <c r="I19" s="47">
        <v>72.39787</v>
      </c>
      <c r="J19" s="47">
        <v>3.021730306784393</v>
      </c>
      <c r="K19" s="47">
        <v>3654</v>
      </c>
      <c r="L19" s="47">
        <v>31.28424657534247</v>
      </c>
      <c r="M19" s="47">
        <v>262.40773</v>
      </c>
      <c r="N19" s="47">
        <v>8.578877954788787</v>
      </c>
    </row>
    <row r="20" spans="1:14" ht="12">
      <c r="A20" s="54"/>
      <c r="B20" s="13" t="s">
        <v>5</v>
      </c>
      <c r="C20" s="47">
        <v>887</v>
      </c>
      <c r="D20" s="47">
        <v>12.167352537722909</v>
      </c>
      <c r="E20" s="47">
        <v>106.79819</v>
      </c>
      <c r="F20" s="47">
        <v>16.111788925712126</v>
      </c>
      <c r="G20" s="47">
        <v>700</v>
      </c>
      <c r="H20" s="47">
        <v>15.945330296127564</v>
      </c>
      <c r="I20" s="47">
        <v>85.23089999999999</v>
      </c>
      <c r="J20" s="47">
        <v>3.557353187386727</v>
      </c>
      <c r="K20" s="47">
        <v>1587</v>
      </c>
      <c r="L20" s="47">
        <v>13.587328767123289</v>
      </c>
      <c r="M20" s="47">
        <v>192.02909</v>
      </c>
      <c r="N20" s="47">
        <v>6.277993894765036</v>
      </c>
    </row>
    <row r="21" spans="1:14" ht="12">
      <c r="A21" s="54"/>
      <c r="B21" s="13" t="s">
        <v>6</v>
      </c>
      <c r="C21" s="47">
        <v>341</v>
      </c>
      <c r="D21" s="47">
        <v>4.677640603566529</v>
      </c>
      <c r="E21" s="47">
        <v>58.93577</v>
      </c>
      <c r="F21" s="47">
        <v>8.89116834671371</v>
      </c>
      <c r="G21" s="47">
        <v>441</v>
      </c>
      <c r="H21" s="47">
        <v>10.045558086560364</v>
      </c>
      <c r="I21" s="47">
        <v>76.36206</v>
      </c>
      <c r="J21" s="47">
        <v>3.187187012414706</v>
      </c>
      <c r="K21" s="47">
        <v>782</v>
      </c>
      <c r="L21" s="47">
        <v>6.695205479452055</v>
      </c>
      <c r="M21" s="47">
        <v>135.29783</v>
      </c>
      <c r="N21" s="47">
        <v>4.423282694902932</v>
      </c>
    </row>
    <row r="22" spans="1:14" ht="12">
      <c r="A22" s="54"/>
      <c r="B22" s="13" t="s">
        <v>7</v>
      </c>
      <c r="C22" s="47">
        <v>290</v>
      </c>
      <c r="D22" s="47">
        <v>3.9780521262002746</v>
      </c>
      <c r="E22" s="47">
        <v>69.16678</v>
      </c>
      <c r="F22" s="47">
        <v>10.434639014305082</v>
      </c>
      <c r="G22" s="47">
        <v>565</v>
      </c>
      <c r="H22" s="47">
        <v>12.870159453302962</v>
      </c>
      <c r="I22" s="47">
        <v>137.52025</v>
      </c>
      <c r="J22" s="47">
        <v>5.739797416989843</v>
      </c>
      <c r="K22" s="47">
        <v>855</v>
      </c>
      <c r="L22" s="47">
        <v>7.320205479452055</v>
      </c>
      <c r="M22" s="47">
        <v>206.68703000000002</v>
      </c>
      <c r="N22" s="47">
        <v>6.757204923832727</v>
      </c>
    </row>
    <row r="23" spans="1:14" ht="12">
      <c r="A23" s="54"/>
      <c r="B23" s="13" t="s">
        <v>8</v>
      </c>
      <c r="C23" s="47">
        <v>122</v>
      </c>
      <c r="D23" s="47">
        <v>1.673525377229081</v>
      </c>
      <c r="E23" s="47">
        <v>45.485839999999996</v>
      </c>
      <c r="F23" s="47">
        <v>6.862084958450265</v>
      </c>
      <c r="G23" s="47">
        <v>524</v>
      </c>
      <c r="H23" s="47">
        <v>11.93621867881549</v>
      </c>
      <c r="I23" s="47">
        <v>198.35676999999998</v>
      </c>
      <c r="J23" s="47">
        <v>8.278982012383254</v>
      </c>
      <c r="K23" s="47">
        <v>646</v>
      </c>
      <c r="L23" s="47">
        <v>5.530821917808219</v>
      </c>
      <c r="M23" s="47">
        <v>243.84261</v>
      </c>
      <c r="N23" s="47">
        <v>7.9719297574319175</v>
      </c>
    </row>
    <row r="24" spans="1:14" ht="12">
      <c r="A24" s="54"/>
      <c r="B24" s="13" t="s">
        <v>9</v>
      </c>
      <c r="C24" s="47">
        <v>58</v>
      </c>
      <c r="D24" s="47">
        <v>0.7956104252400549</v>
      </c>
      <c r="E24" s="47">
        <v>37.35547</v>
      </c>
      <c r="F24" s="47">
        <v>5.635521050129889</v>
      </c>
      <c r="G24" s="47">
        <v>386</v>
      </c>
      <c r="H24" s="47">
        <v>8.792710706150341</v>
      </c>
      <c r="I24" s="47">
        <v>270.5526</v>
      </c>
      <c r="J24" s="47">
        <v>11.29227960711158</v>
      </c>
      <c r="K24" s="47">
        <v>444</v>
      </c>
      <c r="L24" s="47">
        <v>3.801369863013699</v>
      </c>
      <c r="M24" s="47">
        <v>307.90806999999995</v>
      </c>
      <c r="N24" s="47">
        <v>10.066417455859865</v>
      </c>
    </row>
    <row r="25" spans="1:14" ht="12">
      <c r="A25" s="54"/>
      <c r="B25" s="13" t="s">
        <v>10</v>
      </c>
      <c r="C25" s="47">
        <v>10</v>
      </c>
      <c r="D25" s="47">
        <v>0.1371742112482853</v>
      </c>
      <c r="E25" s="47">
        <v>13.083739999999999</v>
      </c>
      <c r="F25" s="47">
        <v>1.9738392311601602</v>
      </c>
      <c r="G25" s="47">
        <v>191</v>
      </c>
      <c r="H25" s="47">
        <v>4.350797266514806</v>
      </c>
      <c r="I25" s="47">
        <v>259.67155</v>
      </c>
      <c r="J25" s="47">
        <v>10.838128144442356</v>
      </c>
      <c r="K25" s="47">
        <v>201</v>
      </c>
      <c r="L25" s="47">
        <v>1.720890410958904</v>
      </c>
      <c r="M25" s="47">
        <v>272.75529</v>
      </c>
      <c r="N25" s="47">
        <v>8.917170025566787</v>
      </c>
    </row>
    <row r="26" spans="1:14" ht="12">
      <c r="A26" s="54"/>
      <c r="B26" s="13" t="s">
        <v>11</v>
      </c>
      <c r="C26" s="47">
        <v>2</v>
      </c>
      <c r="D26" s="47">
        <v>0.027434842249657067</v>
      </c>
      <c r="E26" s="47">
        <v>6.00441</v>
      </c>
      <c r="F26" s="47">
        <v>0.9058373231178837</v>
      </c>
      <c r="G26" s="47">
        <v>96</v>
      </c>
      <c r="H26" s="47">
        <v>2.1867881548974943</v>
      </c>
      <c r="I26" s="47">
        <v>289.34563999999995</v>
      </c>
      <c r="J26" s="47">
        <v>12.076660397936106</v>
      </c>
      <c r="K26" s="47">
        <v>98</v>
      </c>
      <c r="L26" s="47">
        <v>0.839041095890411</v>
      </c>
      <c r="M26" s="47">
        <v>295.35004999999995</v>
      </c>
      <c r="N26" s="47">
        <v>9.655858967610312</v>
      </c>
    </row>
    <row r="27" spans="1:14" ht="12">
      <c r="A27" s="54"/>
      <c r="B27" s="13" t="s">
        <v>12</v>
      </c>
      <c r="C27" s="47">
        <v>0</v>
      </c>
      <c r="D27" s="47">
        <v>0</v>
      </c>
      <c r="E27" s="47">
        <v>0</v>
      </c>
      <c r="F27" s="47">
        <v>0</v>
      </c>
      <c r="G27" s="47">
        <v>36</v>
      </c>
      <c r="H27" s="47">
        <v>0.8200455580865604</v>
      </c>
      <c r="I27" s="47">
        <v>243.66571</v>
      </c>
      <c r="J27" s="47">
        <v>10.17007904557326</v>
      </c>
      <c r="K27" s="47">
        <v>36</v>
      </c>
      <c r="L27" s="47">
        <v>0.3082191780821918</v>
      </c>
      <c r="M27" s="47">
        <v>243.66571</v>
      </c>
      <c r="N27" s="47">
        <v>7.966146377840919</v>
      </c>
    </row>
    <row r="28" spans="1:14" ht="12">
      <c r="A28" s="54"/>
      <c r="B28" s="13" t="s">
        <v>13</v>
      </c>
      <c r="C28" s="47">
        <v>3</v>
      </c>
      <c r="D28" s="47">
        <v>0.0411522633744856</v>
      </c>
      <c r="E28" s="47">
        <v>33.09593</v>
      </c>
      <c r="F28" s="47">
        <v>4.99291831125737</v>
      </c>
      <c r="G28" s="47">
        <v>30</v>
      </c>
      <c r="H28" s="47">
        <v>0.683371298405467</v>
      </c>
      <c r="I28" s="47">
        <v>747.59465</v>
      </c>
      <c r="J28" s="47">
        <v>31.20298167742878</v>
      </c>
      <c r="K28" s="47">
        <v>33</v>
      </c>
      <c r="L28" s="47">
        <v>0.2825342465753425</v>
      </c>
      <c r="M28" s="47">
        <v>780.69058</v>
      </c>
      <c r="N28" s="47">
        <v>25.523063692800786</v>
      </c>
    </row>
    <row r="29" spans="1:14" ht="12">
      <c r="A29" s="55"/>
      <c r="B29" s="8" t="s">
        <v>14</v>
      </c>
      <c r="C29" s="47">
        <v>7290</v>
      </c>
      <c r="D29" s="47">
        <v>99.99999999999999</v>
      </c>
      <c r="E29" s="47">
        <v>662.85743</v>
      </c>
      <c r="F29" s="47">
        <v>99.99999999999999</v>
      </c>
      <c r="G29" s="47">
        <v>4390</v>
      </c>
      <c r="H29" s="47">
        <v>100.00000000000001</v>
      </c>
      <c r="I29" s="47">
        <v>2395.9077300000004</v>
      </c>
      <c r="J29" s="47">
        <v>99.99999999999999</v>
      </c>
      <c r="K29" s="47">
        <v>11680</v>
      </c>
      <c r="L29" s="47">
        <v>100.00000000000001</v>
      </c>
      <c r="M29" s="47">
        <v>3058.7651600000004</v>
      </c>
      <c r="N29" s="47">
        <v>99.99999999999999</v>
      </c>
    </row>
    <row r="30" spans="1:14" ht="12" customHeight="1">
      <c r="A30" s="53" t="s">
        <v>29</v>
      </c>
      <c r="B30" s="13" t="s">
        <v>16</v>
      </c>
      <c r="C30" s="47">
        <v>1919</v>
      </c>
      <c r="D30" s="47">
        <v>15.328700375429346</v>
      </c>
      <c r="E30" s="47">
        <v>69.76857</v>
      </c>
      <c r="F30" s="47">
        <v>3.8451259541269107</v>
      </c>
      <c r="G30" s="47">
        <v>397</v>
      </c>
      <c r="H30" s="47">
        <v>7.23792160437557</v>
      </c>
      <c r="I30" s="47">
        <v>11.593989999999998</v>
      </c>
      <c r="J30" s="47">
        <v>0.19143788736494666</v>
      </c>
      <c r="K30" s="47">
        <v>2316</v>
      </c>
      <c r="L30" s="47">
        <v>12.863808042657187</v>
      </c>
      <c r="M30" s="47">
        <v>81.36256</v>
      </c>
      <c r="N30" s="47">
        <v>1.033735229516273</v>
      </c>
    </row>
    <row r="31" spans="1:14" ht="12">
      <c r="A31" s="54"/>
      <c r="B31" s="13" t="s">
        <v>4</v>
      </c>
      <c r="C31" s="47">
        <v>4509</v>
      </c>
      <c r="D31" s="47">
        <v>36.01725377426312</v>
      </c>
      <c r="E31" s="47">
        <v>328.42514000000006</v>
      </c>
      <c r="F31" s="47">
        <v>18.100357077718012</v>
      </c>
      <c r="G31" s="47">
        <v>862</v>
      </c>
      <c r="H31" s="47">
        <v>15.715587967183229</v>
      </c>
      <c r="I31" s="47">
        <v>65.57796</v>
      </c>
      <c r="J31" s="47">
        <v>1.0828115359857116</v>
      </c>
      <c r="K31" s="47">
        <v>5371</v>
      </c>
      <c r="L31" s="47">
        <v>29.832259497889357</v>
      </c>
      <c r="M31" s="47">
        <v>394.00309999999996</v>
      </c>
      <c r="N31" s="47">
        <v>5.005925145529135</v>
      </c>
    </row>
    <row r="32" spans="1:14" ht="12">
      <c r="A32" s="54"/>
      <c r="B32" s="13" t="s">
        <v>5</v>
      </c>
      <c r="C32" s="47">
        <v>2497</v>
      </c>
      <c r="D32" s="47">
        <v>19.94568256250499</v>
      </c>
      <c r="E32" s="47">
        <v>303.99271</v>
      </c>
      <c r="F32" s="47">
        <v>16.753822804256636</v>
      </c>
      <c r="G32" s="47">
        <v>783</v>
      </c>
      <c r="H32" s="47">
        <v>14.275296262534184</v>
      </c>
      <c r="I32" s="47">
        <v>96.65062</v>
      </c>
      <c r="J32" s="47">
        <v>1.595877735388099</v>
      </c>
      <c r="K32" s="47">
        <v>3280</v>
      </c>
      <c r="L32" s="47">
        <v>18.218173739169075</v>
      </c>
      <c r="M32" s="47">
        <v>400.64333</v>
      </c>
      <c r="N32" s="47">
        <v>5.090291218611039</v>
      </c>
    </row>
    <row r="33" spans="1:14" ht="12">
      <c r="A33" s="54"/>
      <c r="B33" s="13" t="s">
        <v>6</v>
      </c>
      <c r="C33" s="47">
        <v>1364</v>
      </c>
      <c r="D33" s="47">
        <v>10.89543893282211</v>
      </c>
      <c r="E33" s="47">
        <v>234.65174000000002</v>
      </c>
      <c r="F33" s="47">
        <v>12.93226298969636</v>
      </c>
      <c r="G33" s="47">
        <v>613</v>
      </c>
      <c r="H33" s="47">
        <v>11.175934366453966</v>
      </c>
      <c r="I33" s="47">
        <v>107.32345999999998</v>
      </c>
      <c r="J33" s="47">
        <v>1.7721057588540579</v>
      </c>
      <c r="K33" s="47">
        <v>1977</v>
      </c>
      <c r="L33" s="47">
        <v>10.98089313485892</v>
      </c>
      <c r="M33" s="47">
        <v>341.9752</v>
      </c>
      <c r="N33" s="47">
        <v>4.344895389978797</v>
      </c>
    </row>
    <row r="34" spans="1:14" ht="12">
      <c r="A34" s="54"/>
      <c r="B34" s="13" t="s">
        <v>7</v>
      </c>
      <c r="C34" s="47">
        <v>1168</v>
      </c>
      <c r="D34" s="47">
        <v>9.329818675613067</v>
      </c>
      <c r="E34" s="47">
        <v>281.91873999999996</v>
      </c>
      <c r="F34" s="47">
        <v>15.537269348200148</v>
      </c>
      <c r="G34" s="47">
        <v>708</v>
      </c>
      <c r="H34" s="47">
        <v>12.907930720145853</v>
      </c>
      <c r="I34" s="47">
        <v>174.89691000000002</v>
      </c>
      <c r="J34" s="47">
        <v>2.8878664684942135</v>
      </c>
      <c r="K34" s="47">
        <v>1876</v>
      </c>
      <c r="L34" s="47">
        <v>10.419906687402799</v>
      </c>
      <c r="M34" s="47">
        <v>456.81565</v>
      </c>
      <c r="N34" s="47">
        <v>5.803977047912152</v>
      </c>
    </row>
    <row r="35" spans="1:14" ht="12">
      <c r="A35" s="54"/>
      <c r="B35" s="13" t="s">
        <v>8</v>
      </c>
      <c r="C35" s="47">
        <v>741</v>
      </c>
      <c r="D35" s="47">
        <v>5.919003115264798</v>
      </c>
      <c r="E35" s="47">
        <v>280.04672</v>
      </c>
      <c r="F35" s="47">
        <v>15.434097494618449</v>
      </c>
      <c r="G35" s="47">
        <v>749</v>
      </c>
      <c r="H35" s="47">
        <v>13.655423883318141</v>
      </c>
      <c r="I35" s="47">
        <v>288.9774</v>
      </c>
      <c r="J35" s="47">
        <v>4.771543097088677</v>
      </c>
      <c r="K35" s="47">
        <v>1490</v>
      </c>
      <c r="L35" s="47">
        <v>8.275938680293269</v>
      </c>
      <c r="M35" s="47">
        <v>569.0241199999999</v>
      </c>
      <c r="N35" s="47">
        <v>7.229618626656967</v>
      </c>
    </row>
    <row r="36" spans="1:14" ht="12">
      <c r="A36" s="54"/>
      <c r="B36" s="13" t="s">
        <v>9</v>
      </c>
      <c r="C36" s="47">
        <v>242</v>
      </c>
      <c r="D36" s="47">
        <v>1.9330617461458584</v>
      </c>
      <c r="E36" s="47">
        <v>162.05126</v>
      </c>
      <c r="F36" s="47">
        <v>8.93106316676647</v>
      </c>
      <c r="G36" s="47">
        <v>645</v>
      </c>
      <c r="H36" s="47">
        <v>11.759343664539653</v>
      </c>
      <c r="I36" s="47">
        <v>454.77114</v>
      </c>
      <c r="J36" s="47">
        <v>7.509099652160163</v>
      </c>
      <c r="K36" s="47">
        <v>887</v>
      </c>
      <c r="L36" s="47">
        <v>4.926682959342369</v>
      </c>
      <c r="M36" s="47">
        <v>616.8224</v>
      </c>
      <c r="N36" s="47">
        <v>7.836909817424356</v>
      </c>
    </row>
    <row r="37" spans="1:14" ht="12">
      <c r="A37" s="54"/>
      <c r="B37" s="13" t="s">
        <v>10</v>
      </c>
      <c r="C37" s="47">
        <v>68</v>
      </c>
      <c r="D37" s="47">
        <v>0.5431743749500758</v>
      </c>
      <c r="E37" s="47">
        <v>88.92796999999999</v>
      </c>
      <c r="F37" s="47">
        <v>4.901049935448286</v>
      </c>
      <c r="G37" s="47">
        <v>327</v>
      </c>
      <c r="H37" s="47">
        <v>5.961713764813126</v>
      </c>
      <c r="I37" s="47">
        <v>453.3994</v>
      </c>
      <c r="J37" s="47">
        <v>7.486449726844202</v>
      </c>
      <c r="K37" s="47">
        <v>395</v>
      </c>
      <c r="L37" s="47">
        <v>2.1939568984670075</v>
      </c>
      <c r="M37" s="47">
        <v>542.32737</v>
      </c>
      <c r="N37" s="47">
        <v>6.890428574271834</v>
      </c>
    </row>
    <row r="38" spans="1:14" ht="12">
      <c r="A38" s="54"/>
      <c r="B38" s="13" t="s">
        <v>11</v>
      </c>
      <c r="C38" s="47">
        <v>8</v>
      </c>
      <c r="D38" s="47">
        <v>0.0639028676411854</v>
      </c>
      <c r="E38" s="47">
        <v>25.34801</v>
      </c>
      <c r="F38" s="47">
        <v>1.3969942502256887</v>
      </c>
      <c r="G38" s="47">
        <v>221</v>
      </c>
      <c r="H38" s="47">
        <v>4.0291704649042845</v>
      </c>
      <c r="I38" s="47">
        <v>671.70098</v>
      </c>
      <c r="J38" s="47">
        <v>11.091006336228022</v>
      </c>
      <c r="K38" s="47">
        <v>229</v>
      </c>
      <c r="L38" s="47">
        <v>1.27193956898467</v>
      </c>
      <c r="M38" s="47">
        <v>697.04899</v>
      </c>
      <c r="N38" s="47">
        <v>8.856212214337113</v>
      </c>
    </row>
    <row r="39" spans="1:14" ht="12">
      <c r="A39" s="54"/>
      <c r="B39" s="13" t="s">
        <v>12</v>
      </c>
      <c r="C39" s="47">
        <v>2</v>
      </c>
      <c r="D39" s="47">
        <v>0.01597571691029635</v>
      </c>
      <c r="E39" s="47">
        <v>15.97531</v>
      </c>
      <c r="F39" s="47">
        <v>0.8804405637986157</v>
      </c>
      <c r="G39" s="47">
        <v>100</v>
      </c>
      <c r="H39" s="47">
        <v>1.8231540565177755</v>
      </c>
      <c r="I39" s="47">
        <v>717.5190600000001</v>
      </c>
      <c r="J39" s="47">
        <v>11.847546270997512</v>
      </c>
      <c r="K39" s="47">
        <v>102</v>
      </c>
      <c r="L39" s="47">
        <v>0.5665407687180627</v>
      </c>
      <c r="M39" s="47">
        <v>733.4943699999999</v>
      </c>
      <c r="N39" s="47">
        <v>9.319261475067202</v>
      </c>
    </row>
    <row r="40" spans="1:14" ht="12">
      <c r="A40" s="54"/>
      <c r="B40" s="13" t="s">
        <v>13</v>
      </c>
      <c r="C40" s="47">
        <v>1</v>
      </c>
      <c r="D40" s="47">
        <v>0.007987858455148175</v>
      </c>
      <c r="E40" s="47">
        <v>23.36157</v>
      </c>
      <c r="F40" s="47">
        <v>1.2875164151444212</v>
      </c>
      <c r="G40" s="47">
        <v>80</v>
      </c>
      <c r="H40" s="47">
        <v>1.4585232452142205</v>
      </c>
      <c r="I40" s="47">
        <v>3013.8562899999997</v>
      </c>
      <c r="J40" s="47">
        <v>49.76425553059439</v>
      </c>
      <c r="K40" s="47">
        <v>81</v>
      </c>
      <c r="L40" s="47">
        <v>0.4499000222172851</v>
      </c>
      <c r="M40" s="47">
        <v>3037.2178599999997</v>
      </c>
      <c r="N40" s="47">
        <v>38.58874526069512</v>
      </c>
    </row>
    <row r="41" spans="1:14" ht="12">
      <c r="A41" s="55"/>
      <c r="B41" s="8" t="s">
        <v>14</v>
      </c>
      <c r="C41" s="47">
        <v>12519</v>
      </c>
      <c r="D41" s="47">
        <v>100</v>
      </c>
      <c r="E41" s="47">
        <v>1814.46774</v>
      </c>
      <c r="F41" s="47">
        <v>100</v>
      </c>
      <c r="G41" s="47">
        <v>5485</v>
      </c>
      <c r="H41" s="47">
        <v>100</v>
      </c>
      <c r="I41" s="47">
        <v>6056.26721</v>
      </c>
      <c r="J41" s="47">
        <v>100</v>
      </c>
      <c r="K41" s="47">
        <v>18004</v>
      </c>
      <c r="L41" s="47">
        <v>99.99999999999999</v>
      </c>
      <c r="M41" s="47">
        <v>7870.73495</v>
      </c>
      <c r="N41" s="47">
        <v>99.99999999999999</v>
      </c>
    </row>
    <row r="42" spans="1:14" ht="12" customHeight="1">
      <c r="A42" s="53" t="s">
        <v>30</v>
      </c>
      <c r="B42" s="13" t="s">
        <v>16</v>
      </c>
      <c r="C42" s="47">
        <v>4740</v>
      </c>
      <c r="D42" s="47">
        <v>14.597640971944195</v>
      </c>
      <c r="E42" s="47">
        <v>171.1268</v>
      </c>
      <c r="F42" s="47">
        <v>3.7106923929988453</v>
      </c>
      <c r="G42" s="47">
        <v>537</v>
      </c>
      <c r="H42" s="47">
        <v>8.963445167751626</v>
      </c>
      <c r="I42" s="47">
        <v>15.271510000000001</v>
      </c>
      <c r="J42" s="47">
        <v>0.3975374379071867</v>
      </c>
      <c r="K42" s="47">
        <v>5277</v>
      </c>
      <c r="L42" s="47">
        <v>13.720035359575686</v>
      </c>
      <c r="M42" s="47">
        <v>186.39831</v>
      </c>
      <c r="N42" s="47">
        <v>2.205049316996166</v>
      </c>
    </row>
    <row r="43" spans="1:14" ht="12">
      <c r="A43" s="54"/>
      <c r="B43" s="13" t="s">
        <v>4</v>
      </c>
      <c r="C43" s="47">
        <v>12290</v>
      </c>
      <c r="D43" s="47">
        <v>37.84915770995658</v>
      </c>
      <c r="E43" s="47">
        <v>893.1693</v>
      </c>
      <c r="F43" s="47">
        <v>19.36737277369824</v>
      </c>
      <c r="G43" s="47">
        <v>1047</v>
      </c>
      <c r="H43" s="47">
        <v>17.47621432148222</v>
      </c>
      <c r="I43" s="47">
        <v>79.83205999999998</v>
      </c>
      <c r="J43" s="47">
        <v>2.078133242570826</v>
      </c>
      <c r="K43" s="47">
        <v>13337</v>
      </c>
      <c r="L43" s="47">
        <v>34.675783890593316</v>
      </c>
      <c r="M43" s="47">
        <v>973.00136</v>
      </c>
      <c r="N43" s="47">
        <v>11.510383244914294</v>
      </c>
    </row>
    <row r="44" spans="1:14" ht="12">
      <c r="A44" s="54"/>
      <c r="B44" s="13" t="s">
        <v>5</v>
      </c>
      <c r="C44" s="47">
        <v>6239</v>
      </c>
      <c r="D44" s="47">
        <v>19.21406793754427</v>
      </c>
      <c r="E44" s="47">
        <v>758.66584</v>
      </c>
      <c r="F44" s="47">
        <v>16.450816361412002</v>
      </c>
      <c r="G44" s="47">
        <v>931</v>
      </c>
      <c r="H44" s="47">
        <v>15.539976631614088</v>
      </c>
      <c r="I44" s="47">
        <v>114.80445000000002</v>
      </c>
      <c r="J44" s="47">
        <v>2.9885104297704497</v>
      </c>
      <c r="K44" s="47">
        <v>7170</v>
      </c>
      <c r="L44" s="47">
        <v>18.641776298684416</v>
      </c>
      <c r="M44" s="47">
        <v>873.47029</v>
      </c>
      <c r="N44" s="47">
        <v>10.332953482147682</v>
      </c>
    </row>
    <row r="45" spans="1:14" ht="12">
      <c r="A45" s="54"/>
      <c r="B45" s="13" t="s">
        <v>6</v>
      </c>
      <c r="C45" s="47">
        <v>3567</v>
      </c>
      <c r="D45" s="47">
        <v>10.985186782051677</v>
      </c>
      <c r="E45" s="47">
        <v>614.7220599999999</v>
      </c>
      <c r="F45" s="47">
        <v>13.329557216348226</v>
      </c>
      <c r="G45" s="47">
        <v>651</v>
      </c>
      <c r="H45" s="47">
        <v>10.866299449173761</v>
      </c>
      <c r="I45" s="47">
        <v>112.95340999999999</v>
      </c>
      <c r="J45" s="47">
        <v>2.940325430444009</v>
      </c>
      <c r="K45" s="47">
        <v>4218</v>
      </c>
      <c r="L45" s="47">
        <v>10.9666683999792</v>
      </c>
      <c r="M45" s="47">
        <v>727.67547</v>
      </c>
      <c r="N45" s="47">
        <v>8.608234152543357</v>
      </c>
    </row>
    <row r="46" spans="1:14" ht="12">
      <c r="A46" s="54"/>
      <c r="B46" s="13" t="s">
        <v>7</v>
      </c>
      <c r="C46" s="47">
        <v>2987</v>
      </c>
      <c r="D46" s="47">
        <v>9.198977549197746</v>
      </c>
      <c r="E46" s="47">
        <v>723.2361</v>
      </c>
      <c r="F46" s="47">
        <v>15.682562255661606</v>
      </c>
      <c r="G46" s="47">
        <v>849</v>
      </c>
      <c r="H46" s="47">
        <v>14.171256885327994</v>
      </c>
      <c r="I46" s="47">
        <v>206.83474</v>
      </c>
      <c r="J46" s="47">
        <v>5.38417960043238</v>
      </c>
      <c r="K46" s="47">
        <v>3836</v>
      </c>
      <c r="L46" s="47">
        <v>9.97348031823618</v>
      </c>
      <c r="M46" s="47">
        <v>930.07084</v>
      </c>
      <c r="N46" s="47">
        <v>11.002525025575876</v>
      </c>
    </row>
    <row r="47" spans="1:14" ht="12">
      <c r="A47" s="54"/>
      <c r="B47" s="13" t="s">
        <v>8</v>
      </c>
      <c r="C47" s="47">
        <v>1854</v>
      </c>
      <c r="D47" s="47">
        <v>5.709710202950325</v>
      </c>
      <c r="E47" s="47">
        <v>691.125</v>
      </c>
      <c r="F47" s="47">
        <v>14.986269129740796</v>
      </c>
      <c r="G47" s="47">
        <v>819</v>
      </c>
      <c r="H47" s="47">
        <v>13.670505758637958</v>
      </c>
      <c r="I47" s="47">
        <v>314.66794000000004</v>
      </c>
      <c r="J47" s="47">
        <v>8.191219248072546</v>
      </c>
      <c r="K47" s="47">
        <v>2673</v>
      </c>
      <c r="L47" s="47">
        <v>6.949716603400759</v>
      </c>
      <c r="M47" s="47">
        <v>1005.79294</v>
      </c>
      <c r="N47" s="47">
        <v>11.898300126146882</v>
      </c>
    </row>
    <row r="48" spans="1:14" ht="12">
      <c r="A48" s="54"/>
      <c r="B48" s="13" t="s">
        <v>9</v>
      </c>
      <c r="C48" s="47">
        <v>611</v>
      </c>
      <c r="D48" s="47">
        <v>1.881679036678883</v>
      </c>
      <c r="E48" s="47">
        <v>403.97823</v>
      </c>
      <c r="F48" s="47">
        <v>8.759814038468189</v>
      </c>
      <c r="G48" s="47">
        <v>621</v>
      </c>
      <c r="H48" s="47">
        <v>10.365548322483725</v>
      </c>
      <c r="I48" s="47">
        <v>427.75178</v>
      </c>
      <c r="J48" s="47">
        <v>11.134939942509847</v>
      </c>
      <c r="K48" s="47">
        <v>1232</v>
      </c>
      <c r="L48" s="47">
        <v>3.2031615620612555</v>
      </c>
      <c r="M48" s="47">
        <v>831.73001</v>
      </c>
      <c r="N48" s="47">
        <v>9.839175529411797</v>
      </c>
    </row>
    <row r="49" spans="1:14" ht="12">
      <c r="A49" s="54"/>
      <c r="B49" s="13" t="s">
        <v>10</v>
      </c>
      <c r="C49" s="47">
        <v>138</v>
      </c>
      <c r="D49" s="47">
        <v>0.4249946105755905</v>
      </c>
      <c r="E49" s="47">
        <v>178.46044999999998</v>
      </c>
      <c r="F49" s="47">
        <v>3.8697143537198775</v>
      </c>
      <c r="G49" s="47">
        <v>282</v>
      </c>
      <c r="H49" s="47">
        <v>4.707060590886329</v>
      </c>
      <c r="I49" s="47">
        <v>392.33444</v>
      </c>
      <c r="J49" s="47">
        <v>10.212980123141119</v>
      </c>
      <c r="K49" s="47">
        <v>420</v>
      </c>
      <c r="L49" s="47">
        <v>1.091986896157246</v>
      </c>
      <c r="M49" s="47">
        <v>570.79489</v>
      </c>
      <c r="N49" s="47">
        <v>6.7523728210808445</v>
      </c>
    </row>
    <row r="50" spans="1:14" ht="12">
      <c r="A50" s="54"/>
      <c r="B50" s="13" t="s">
        <v>11</v>
      </c>
      <c r="C50" s="47">
        <v>36</v>
      </c>
      <c r="D50" s="47">
        <v>0.11086815928058884</v>
      </c>
      <c r="E50" s="47">
        <v>109.60466</v>
      </c>
      <c r="F50" s="47">
        <v>2.376653908676051</v>
      </c>
      <c r="G50" s="47">
        <v>168</v>
      </c>
      <c r="H50" s="47">
        <v>2.8042063094641962</v>
      </c>
      <c r="I50" s="47">
        <v>492.61060000000003</v>
      </c>
      <c r="J50" s="47">
        <v>12.823300106533145</v>
      </c>
      <c r="K50" s="47">
        <v>204</v>
      </c>
      <c r="L50" s="47">
        <v>0.5303936352763766</v>
      </c>
      <c r="M50" s="47">
        <v>602.21526</v>
      </c>
      <c r="N50" s="47">
        <v>7.124068602057972</v>
      </c>
    </row>
    <row r="51" spans="1:14" ht="12">
      <c r="A51" s="54"/>
      <c r="B51" s="13" t="s">
        <v>12</v>
      </c>
      <c r="C51" s="47">
        <v>8</v>
      </c>
      <c r="D51" s="47">
        <v>0.02463736872901974</v>
      </c>
      <c r="E51" s="47">
        <v>54.97284</v>
      </c>
      <c r="F51" s="47">
        <v>1.1920242721160137</v>
      </c>
      <c r="G51" s="47">
        <v>44</v>
      </c>
      <c r="H51" s="47">
        <v>0.7344349858120514</v>
      </c>
      <c r="I51" s="47">
        <v>302.63691</v>
      </c>
      <c r="J51" s="47">
        <v>7.8780357553082725</v>
      </c>
      <c r="K51" s="47">
        <v>52</v>
      </c>
      <c r="L51" s="47">
        <v>0.13519837761946857</v>
      </c>
      <c r="M51" s="47">
        <v>357.60974999999996</v>
      </c>
      <c r="N51" s="47">
        <v>4.230441440100339</v>
      </c>
    </row>
    <row r="52" spans="1:14" ht="12">
      <c r="A52" s="54"/>
      <c r="B52" s="13" t="s">
        <v>13</v>
      </c>
      <c r="C52" s="47">
        <v>1</v>
      </c>
      <c r="D52" s="47">
        <v>0.0030796710911274675</v>
      </c>
      <c r="E52" s="47">
        <v>12.66025</v>
      </c>
      <c r="F52" s="47">
        <v>0.2745232971601388</v>
      </c>
      <c r="G52" s="47">
        <v>42</v>
      </c>
      <c r="H52" s="47">
        <v>0.7010515773660491</v>
      </c>
      <c r="I52" s="47">
        <v>1381.82966</v>
      </c>
      <c r="J52" s="47">
        <v>35.97083868331022</v>
      </c>
      <c r="K52" s="47">
        <v>43</v>
      </c>
      <c r="L52" s="47">
        <v>0.11179865841609901</v>
      </c>
      <c r="M52" s="47">
        <v>1394.48991</v>
      </c>
      <c r="N52" s="47">
        <v>16.496496259024802</v>
      </c>
    </row>
    <row r="53" spans="1:14" ht="12">
      <c r="A53" s="55"/>
      <c r="B53" s="8" t="s">
        <v>14</v>
      </c>
      <c r="C53" s="47">
        <v>32471</v>
      </c>
      <c r="D53" s="47">
        <v>100</v>
      </c>
      <c r="E53" s="47">
        <v>4611.721530000001</v>
      </c>
      <c r="F53" s="47">
        <v>99.99999999999997</v>
      </c>
      <c r="G53" s="47">
        <v>5991</v>
      </c>
      <c r="H53" s="47">
        <v>99.99999999999999</v>
      </c>
      <c r="I53" s="47">
        <v>3841.5275</v>
      </c>
      <c r="J53" s="47">
        <v>100</v>
      </c>
      <c r="K53" s="47">
        <v>38462</v>
      </c>
      <c r="L53" s="47">
        <v>100.00000000000003</v>
      </c>
      <c r="M53" s="47">
        <v>8453.249029999999</v>
      </c>
      <c r="N53" s="47">
        <v>100</v>
      </c>
    </row>
    <row r="54" spans="1:14" ht="12" customHeight="1">
      <c r="A54" s="53" t="s">
        <v>31</v>
      </c>
      <c r="B54" s="25" t="s">
        <v>16</v>
      </c>
      <c r="C54" s="47">
        <v>4646</v>
      </c>
      <c r="D54" s="47">
        <v>17.95902589872439</v>
      </c>
      <c r="E54" s="47">
        <v>171.96562</v>
      </c>
      <c r="F54" s="47">
        <v>5.349970263773786</v>
      </c>
      <c r="G54" s="47">
        <v>308</v>
      </c>
      <c r="H54" s="47">
        <v>10.198675496688741</v>
      </c>
      <c r="I54" s="47">
        <v>9.08289</v>
      </c>
      <c r="J54" s="47">
        <v>0.5156109213608152</v>
      </c>
      <c r="K54" s="47">
        <v>4954</v>
      </c>
      <c r="L54" s="47">
        <v>17.14780200761509</v>
      </c>
      <c r="M54" s="47">
        <v>181.04851</v>
      </c>
      <c r="N54" s="47">
        <v>3.6385028353023015</v>
      </c>
    </row>
    <row r="55" spans="1:14" ht="12">
      <c r="A55" s="54"/>
      <c r="B55" s="13" t="s">
        <v>4</v>
      </c>
      <c r="C55" s="47">
        <v>10338</v>
      </c>
      <c r="D55" s="47">
        <v>39.961345187475835</v>
      </c>
      <c r="E55" s="47">
        <v>744.06581</v>
      </c>
      <c r="F55" s="47">
        <v>23.148405813852534</v>
      </c>
      <c r="G55" s="47">
        <v>512</v>
      </c>
      <c r="H55" s="47">
        <v>16.95364238410596</v>
      </c>
      <c r="I55" s="47">
        <v>38.8908</v>
      </c>
      <c r="J55" s="47">
        <v>2.2077247682686005</v>
      </c>
      <c r="K55" s="47">
        <v>10850</v>
      </c>
      <c r="L55" s="47">
        <v>37.55624783662167</v>
      </c>
      <c r="M55" s="47">
        <v>782.9566100000001</v>
      </c>
      <c r="N55" s="47">
        <v>15.734953275250255</v>
      </c>
    </row>
    <row r="56" spans="1:14" ht="12">
      <c r="A56" s="54"/>
      <c r="B56" s="13" t="s">
        <v>5</v>
      </c>
      <c r="C56" s="47">
        <v>4794</v>
      </c>
      <c r="D56" s="47">
        <v>18.53111712408195</v>
      </c>
      <c r="E56" s="47">
        <v>581.58463</v>
      </c>
      <c r="F56" s="47">
        <v>18.093503087232666</v>
      </c>
      <c r="G56" s="47">
        <v>474</v>
      </c>
      <c r="H56" s="47">
        <v>15.695364238410598</v>
      </c>
      <c r="I56" s="47">
        <v>58.121500000000005</v>
      </c>
      <c r="J56" s="47">
        <v>3.2993992182964478</v>
      </c>
      <c r="K56" s="47">
        <v>5268</v>
      </c>
      <c r="L56" s="47">
        <v>18.234683281412252</v>
      </c>
      <c r="M56" s="47">
        <v>639.70613</v>
      </c>
      <c r="N56" s="47">
        <v>12.85607137979353</v>
      </c>
    </row>
    <row r="57" spans="1:14" ht="12">
      <c r="A57" s="54"/>
      <c r="B57" s="13" t="s">
        <v>6</v>
      </c>
      <c r="C57" s="47">
        <v>2462</v>
      </c>
      <c r="D57" s="47">
        <v>9.51681484344801</v>
      </c>
      <c r="E57" s="47">
        <v>424.27804</v>
      </c>
      <c r="F57" s="47">
        <v>13.199585461164997</v>
      </c>
      <c r="G57" s="47">
        <v>369</v>
      </c>
      <c r="H57" s="47">
        <v>12.218543046357617</v>
      </c>
      <c r="I57" s="47">
        <v>64.19248999999999</v>
      </c>
      <c r="J57" s="47">
        <v>3.644032781784752</v>
      </c>
      <c r="K57" s="47">
        <v>2831</v>
      </c>
      <c r="L57" s="47">
        <v>9.799238490827276</v>
      </c>
      <c r="M57" s="47">
        <v>488.47052999999994</v>
      </c>
      <c r="N57" s="47">
        <v>9.816713809832612</v>
      </c>
    </row>
    <row r="58" spans="1:14" ht="12">
      <c r="A58" s="54"/>
      <c r="B58" s="13" t="s">
        <v>7</v>
      </c>
      <c r="C58" s="47">
        <v>1956</v>
      </c>
      <c r="D58" s="47">
        <v>7.560881329725551</v>
      </c>
      <c r="E58" s="47">
        <v>472.03177000000005</v>
      </c>
      <c r="F58" s="47">
        <v>14.685237276244562</v>
      </c>
      <c r="G58" s="47">
        <v>408</v>
      </c>
      <c r="H58" s="47">
        <v>13.509933774834437</v>
      </c>
      <c r="I58" s="47">
        <v>100.53756</v>
      </c>
      <c r="J58" s="47">
        <v>5.70724339312358</v>
      </c>
      <c r="K58" s="47">
        <v>2364</v>
      </c>
      <c r="L58" s="47">
        <v>8.18276220145379</v>
      </c>
      <c r="M58" s="47">
        <v>572.56933</v>
      </c>
      <c r="N58" s="47">
        <v>11.506833890055981</v>
      </c>
    </row>
    <row r="59" spans="1:14" ht="12">
      <c r="A59" s="54"/>
      <c r="B59" s="13" t="s">
        <v>8</v>
      </c>
      <c r="C59" s="47">
        <v>1226</v>
      </c>
      <c r="D59" s="47">
        <v>4.7390800154619255</v>
      </c>
      <c r="E59" s="47">
        <v>458.56026999999995</v>
      </c>
      <c r="F59" s="47">
        <v>14.26612952430886</v>
      </c>
      <c r="G59" s="47">
        <v>407</v>
      </c>
      <c r="H59" s="47">
        <v>13.476821192052979</v>
      </c>
      <c r="I59" s="47">
        <v>157.30095</v>
      </c>
      <c r="J59" s="47">
        <v>8.929546406532669</v>
      </c>
      <c r="K59" s="47">
        <v>1633</v>
      </c>
      <c r="L59" s="47">
        <v>5.652474904811354</v>
      </c>
      <c r="M59" s="47">
        <v>615.8612200000001</v>
      </c>
      <c r="N59" s="47">
        <v>12.37686405219648</v>
      </c>
    </row>
    <row r="60" spans="1:14" ht="12">
      <c r="A60" s="54"/>
      <c r="B60" s="13" t="s">
        <v>9</v>
      </c>
      <c r="C60" s="47">
        <v>378</v>
      </c>
      <c r="D60" s="47">
        <v>1.46115191341322</v>
      </c>
      <c r="E60" s="47">
        <v>242.75306</v>
      </c>
      <c r="F60" s="47">
        <v>7.552216846833068</v>
      </c>
      <c r="G60" s="47">
        <v>278</v>
      </c>
      <c r="H60" s="47">
        <v>9.205298013245034</v>
      </c>
      <c r="I60" s="47">
        <v>192.91397999999998</v>
      </c>
      <c r="J60" s="47">
        <v>10.95120110132148</v>
      </c>
      <c r="K60" s="47">
        <v>656</v>
      </c>
      <c r="L60" s="47">
        <v>2.270681896850121</v>
      </c>
      <c r="M60" s="47">
        <v>435.66704</v>
      </c>
      <c r="N60" s="47">
        <v>8.755530549728142</v>
      </c>
    </row>
    <row r="61" spans="1:14" ht="12">
      <c r="A61" s="54"/>
      <c r="B61" s="13" t="s">
        <v>10</v>
      </c>
      <c r="C61" s="47">
        <v>57</v>
      </c>
      <c r="D61" s="47">
        <v>0.22033243138770775</v>
      </c>
      <c r="E61" s="47">
        <v>74.00816</v>
      </c>
      <c r="F61" s="47">
        <v>2.3024454264556633</v>
      </c>
      <c r="G61" s="47">
        <v>140</v>
      </c>
      <c r="H61" s="47">
        <v>4.635761589403973</v>
      </c>
      <c r="I61" s="47">
        <v>195.82459</v>
      </c>
      <c r="J61" s="47">
        <v>11.116428501831892</v>
      </c>
      <c r="K61" s="47">
        <v>197</v>
      </c>
      <c r="L61" s="47">
        <v>0.6818968501211492</v>
      </c>
      <c r="M61" s="47">
        <v>269.83275</v>
      </c>
      <c r="N61" s="47">
        <v>5.422785450885052</v>
      </c>
    </row>
    <row r="62" spans="1:14" ht="12">
      <c r="A62" s="54"/>
      <c r="B62" s="13" t="s">
        <v>11</v>
      </c>
      <c r="C62" s="47">
        <v>10</v>
      </c>
      <c r="D62" s="47">
        <v>0.038654812524159254</v>
      </c>
      <c r="E62" s="47">
        <v>26.28386</v>
      </c>
      <c r="F62" s="47">
        <v>0.8177091991829137</v>
      </c>
      <c r="G62" s="47">
        <v>84</v>
      </c>
      <c r="H62" s="47">
        <v>2.781456953642384</v>
      </c>
      <c r="I62" s="47">
        <v>264.2131</v>
      </c>
      <c r="J62" s="47">
        <v>14.998657908066395</v>
      </c>
      <c r="K62" s="47">
        <v>94</v>
      </c>
      <c r="L62" s="47">
        <v>0.32537210107303566</v>
      </c>
      <c r="M62" s="47">
        <v>290.49696</v>
      </c>
      <c r="N62" s="47">
        <v>5.838070761293198</v>
      </c>
    </row>
    <row r="63" spans="1:14" ht="12">
      <c r="A63" s="54"/>
      <c r="B63" s="13" t="s">
        <v>12</v>
      </c>
      <c r="C63" s="47">
        <v>3</v>
      </c>
      <c r="D63" s="47">
        <v>0.011596443757247778</v>
      </c>
      <c r="E63" s="47">
        <v>18.7973</v>
      </c>
      <c r="F63" s="47">
        <v>0.5847971009509633</v>
      </c>
      <c r="G63" s="47">
        <v>21</v>
      </c>
      <c r="H63" s="47">
        <v>0.695364238410596</v>
      </c>
      <c r="I63" s="47">
        <v>137.00898</v>
      </c>
      <c r="J63" s="47">
        <v>7.777626549755144</v>
      </c>
      <c r="K63" s="47">
        <v>24</v>
      </c>
      <c r="L63" s="47">
        <v>0.08307372793354102</v>
      </c>
      <c r="M63" s="47">
        <v>155.80628</v>
      </c>
      <c r="N63" s="47">
        <v>3.1312137920268124</v>
      </c>
    </row>
    <row r="64" spans="1:14" ht="12">
      <c r="A64" s="54"/>
      <c r="B64" s="13" t="s">
        <v>13</v>
      </c>
      <c r="C64" s="47">
        <v>0</v>
      </c>
      <c r="D64" s="47">
        <v>0</v>
      </c>
      <c r="E64" s="47">
        <v>0</v>
      </c>
      <c r="F64" s="47">
        <v>0</v>
      </c>
      <c r="G64" s="47">
        <v>19</v>
      </c>
      <c r="H64" s="47">
        <v>0.6291390728476821</v>
      </c>
      <c r="I64" s="47">
        <v>543.49144</v>
      </c>
      <c r="J64" s="47">
        <v>30.852528449658223</v>
      </c>
      <c r="K64" s="47">
        <v>19</v>
      </c>
      <c r="L64" s="47">
        <v>0.06576670128071997</v>
      </c>
      <c r="M64" s="47">
        <v>543.49144</v>
      </c>
      <c r="N64" s="47">
        <v>10.922460203635648</v>
      </c>
    </row>
    <row r="65" spans="1:14" ht="12">
      <c r="A65" s="55"/>
      <c r="B65" s="8" t="s">
        <v>14</v>
      </c>
      <c r="C65" s="47">
        <v>25870</v>
      </c>
      <c r="D65" s="47">
        <v>99.99999999999997</v>
      </c>
      <c r="E65" s="47">
        <v>3214.3285199999996</v>
      </c>
      <c r="F65" s="47">
        <v>100.00000000000001</v>
      </c>
      <c r="G65" s="47">
        <v>3020</v>
      </c>
      <c r="H65" s="47">
        <v>100.00000000000001</v>
      </c>
      <c r="I65" s="47">
        <v>1761.57828</v>
      </c>
      <c r="J65" s="47">
        <v>100</v>
      </c>
      <c r="K65" s="47">
        <v>28890</v>
      </c>
      <c r="L65" s="47">
        <v>100</v>
      </c>
      <c r="M65" s="47">
        <v>4975.9068</v>
      </c>
      <c r="N65" s="47">
        <v>100.00000000000001</v>
      </c>
    </row>
    <row r="66" spans="1:14" ht="12" customHeight="1">
      <c r="A66" s="53" t="s">
        <v>17</v>
      </c>
      <c r="B66" s="25" t="s">
        <v>16</v>
      </c>
      <c r="C66" s="47">
        <v>5797</v>
      </c>
      <c r="D66" s="47">
        <v>26.512691516121656</v>
      </c>
      <c r="E66" s="47">
        <v>211.13043</v>
      </c>
      <c r="F66" s="47">
        <v>9.17736694050182</v>
      </c>
      <c r="G66" s="47">
        <v>545</v>
      </c>
      <c r="H66" s="47">
        <v>11.216299650133772</v>
      </c>
      <c r="I66" s="47">
        <v>18.04908</v>
      </c>
      <c r="J66" s="47">
        <v>0.9201802464468232</v>
      </c>
      <c r="K66" s="47">
        <v>6342</v>
      </c>
      <c r="L66" s="47">
        <v>23.73147732375393</v>
      </c>
      <c r="M66" s="47">
        <v>229.17951</v>
      </c>
      <c r="N66" s="47">
        <v>5.37724103651092</v>
      </c>
    </row>
    <row r="67" spans="1:14" ht="12">
      <c r="A67" s="54"/>
      <c r="B67" s="13" t="s">
        <v>4</v>
      </c>
      <c r="C67" s="47">
        <v>9059</v>
      </c>
      <c r="D67" s="47">
        <v>41.43151154813629</v>
      </c>
      <c r="E67" s="47">
        <v>649.60104</v>
      </c>
      <c r="F67" s="47">
        <v>28.236702350350924</v>
      </c>
      <c r="G67" s="47">
        <v>1127</v>
      </c>
      <c r="H67" s="47">
        <v>23.19407285449681</v>
      </c>
      <c r="I67" s="47">
        <v>85.3892</v>
      </c>
      <c r="J67" s="47">
        <v>4.353321892301274</v>
      </c>
      <c r="K67" s="47">
        <v>10186</v>
      </c>
      <c r="L67" s="47">
        <v>38.11555156413711</v>
      </c>
      <c r="M67" s="47">
        <v>734.9902400000001</v>
      </c>
      <c r="N67" s="47">
        <v>17.24508303540317</v>
      </c>
    </row>
    <row r="68" spans="1:14" ht="12">
      <c r="A68" s="54"/>
      <c r="B68" s="13" t="s">
        <v>5</v>
      </c>
      <c r="C68" s="47">
        <v>3495</v>
      </c>
      <c r="D68" s="47">
        <v>15.984450034301394</v>
      </c>
      <c r="E68" s="47">
        <v>422.67817</v>
      </c>
      <c r="F68" s="47">
        <v>18.372873412088484</v>
      </c>
      <c r="G68" s="47">
        <v>861</v>
      </c>
      <c r="H68" s="47">
        <v>17.71969541057831</v>
      </c>
      <c r="I68" s="47">
        <v>105.44625</v>
      </c>
      <c r="J68" s="47">
        <v>5.375872693339125</v>
      </c>
      <c r="K68" s="47">
        <v>4356</v>
      </c>
      <c r="L68" s="47">
        <v>16.299955096542433</v>
      </c>
      <c r="M68" s="47">
        <v>528.1244200000001</v>
      </c>
      <c r="N68" s="47">
        <v>12.391388320917212</v>
      </c>
    </row>
    <row r="69" spans="1:14" ht="12">
      <c r="A69" s="54"/>
      <c r="B69" s="13" t="s">
        <v>6</v>
      </c>
      <c r="C69" s="47">
        <v>1538</v>
      </c>
      <c r="D69" s="47">
        <v>7.034072718957238</v>
      </c>
      <c r="E69" s="47">
        <v>263.82876</v>
      </c>
      <c r="F69" s="47">
        <v>11.468045321451717</v>
      </c>
      <c r="G69" s="47">
        <v>571</v>
      </c>
      <c r="H69" s="47">
        <v>11.75138917472731</v>
      </c>
      <c r="I69" s="47">
        <v>99.14155</v>
      </c>
      <c r="J69" s="47">
        <v>5.0544457618959</v>
      </c>
      <c r="K69" s="47">
        <v>2109</v>
      </c>
      <c r="L69" s="47">
        <v>7.891782667265379</v>
      </c>
      <c r="M69" s="47">
        <v>362.97031000000004</v>
      </c>
      <c r="N69" s="47">
        <v>8.516375857366528</v>
      </c>
    </row>
    <row r="70" spans="1:14" ht="12">
      <c r="A70" s="54"/>
      <c r="B70" s="13" t="s">
        <v>7</v>
      </c>
      <c r="C70" s="47">
        <v>1106</v>
      </c>
      <c r="D70" s="47">
        <v>5.0583123713697695</v>
      </c>
      <c r="E70" s="47">
        <v>265.98068</v>
      </c>
      <c r="F70" s="47">
        <v>11.561584464372066</v>
      </c>
      <c r="G70" s="47">
        <v>631</v>
      </c>
      <c r="H70" s="47">
        <v>12.986211154558552</v>
      </c>
      <c r="I70" s="47">
        <v>153.78241</v>
      </c>
      <c r="J70" s="47">
        <v>7.840152292138238</v>
      </c>
      <c r="K70" s="47">
        <v>1737</v>
      </c>
      <c r="L70" s="47">
        <v>6.4997754827121685</v>
      </c>
      <c r="M70" s="47">
        <v>419.76309000000003</v>
      </c>
      <c r="N70" s="47">
        <v>9.848905398046393</v>
      </c>
    </row>
    <row r="71" spans="1:14" ht="12">
      <c r="A71" s="54"/>
      <c r="B71" s="13" t="s">
        <v>8</v>
      </c>
      <c r="C71" s="47">
        <v>555</v>
      </c>
      <c r="D71" s="47">
        <v>2.538303224331123</v>
      </c>
      <c r="E71" s="47">
        <v>205.53230000000002</v>
      </c>
      <c r="F71" s="47">
        <v>8.934028767076837</v>
      </c>
      <c r="G71" s="47">
        <v>524</v>
      </c>
      <c r="H71" s="47">
        <v>10.784111957192838</v>
      </c>
      <c r="I71" s="47">
        <v>202.95232000000001</v>
      </c>
      <c r="J71" s="47">
        <v>10.346938228128778</v>
      </c>
      <c r="K71" s="47">
        <v>1079</v>
      </c>
      <c r="L71" s="47">
        <v>4.037569226163748</v>
      </c>
      <c r="M71" s="47">
        <v>408.48462</v>
      </c>
      <c r="N71" s="47">
        <v>9.584278548494888</v>
      </c>
    </row>
    <row r="72" spans="1:14" ht="12">
      <c r="A72" s="54"/>
      <c r="B72" s="13" t="s">
        <v>9</v>
      </c>
      <c r="C72" s="47">
        <v>247</v>
      </c>
      <c r="D72" s="47">
        <v>1.1296592728104276</v>
      </c>
      <c r="E72" s="47">
        <v>162.76418</v>
      </c>
      <c r="F72" s="47">
        <v>7.074994374945799</v>
      </c>
      <c r="G72" s="47">
        <v>364</v>
      </c>
      <c r="H72" s="47">
        <v>7.491253344309529</v>
      </c>
      <c r="I72" s="47">
        <v>253.98881</v>
      </c>
      <c r="J72" s="47">
        <v>12.948886357672269</v>
      </c>
      <c r="K72" s="47">
        <v>611</v>
      </c>
      <c r="L72" s="47">
        <v>2.286334381080677</v>
      </c>
      <c r="M72" s="47">
        <v>416.75299</v>
      </c>
      <c r="N72" s="47">
        <v>9.77827939293799</v>
      </c>
    </row>
    <row r="73" spans="1:14" ht="12">
      <c r="A73" s="54"/>
      <c r="B73" s="13" t="s">
        <v>10</v>
      </c>
      <c r="C73" s="47">
        <v>53</v>
      </c>
      <c r="D73" s="47">
        <v>0.24239652412531443</v>
      </c>
      <c r="E73" s="47">
        <v>71.01662999999999</v>
      </c>
      <c r="F73" s="47">
        <v>3.086933855947955</v>
      </c>
      <c r="G73" s="47">
        <v>138</v>
      </c>
      <c r="H73" s="47">
        <v>2.840090553611854</v>
      </c>
      <c r="I73" s="47">
        <v>197.11688</v>
      </c>
      <c r="J73" s="47">
        <v>10.049435163300782</v>
      </c>
      <c r="K73" s="47">
        <v>191</v>
      </c>
      <c r="L73" s="47">
        <v>0.7147133662625356</v>
      </c>
      <c r="M73" s="47">
        <v>268.13351</v>
      </c>
      <c r="N73" s="47">
        <v>6.29121911132331</v>
      </c>
    </row>
    <row r="74" spans="1:14" ht="12">
      <c r="A74" s="54"/>
      <c r="B74" s="13" t="s">
        <v>11</v>
      </c>
      <c r="C74" s="47">
        <v>13</v>
      </c>
      <c r="D74" s="47">
        <v>0.05945575120054883</v>
      </c>
      <c r="E74" s="47">
        <v>35.729780000000005</v>
      </c>
      <c r="F74" s="47">
        <v>1.5530935155268866</v>
      </c>
      <c r="G74" s="47">
        <v>70</v>
      </c>
      <c r="H74" s="47">
        <v>1.440625643136448</v>
      </c>
      <c r="I74" s="47">
        <v>213.16099</v>
      </c>
      <c r="J74" s="47">
        <v>10.867397801497296</v>
      </c>
      <c r="K74" s="47">
        <v>83</v>
      </c>
      <c r="L74" s="47">
        <v>0.31058224816644214</v>
      </c>
      <c r="M74" s="47">
        <v>248.89076999999997</v>
      </c>
      <c r="N74" s="47">
        <v>5.839726518539119</v>
      </c>
    </row>
    <row r="75" spans="1:14" ht="12">
      <c r="A75" s="54"/>
      <c r="B75" s="13" t="s">
        <v>12</v>
      </c>
      <c r="C75" s="47">
        <v>2</v>
      </c>
      <c r="D75" s="47">
        <v>0.009147038646238281</v>
      </c>
      <c r="E75" s="47">
        <v>12.29364</v>
      </c>
      <c r="F75" s="47">
        <v>0.5343769977375161</v>
      </c>
      <c r="G75" s="47">
        <v>15</v>
      </c>
      <c r="H75" s="47">
        <v>0.30870549495781024</v>
      </c>
      <c r="I75" s="47">
        <v>105.35646000000001</v>
      </c>
      <c r="J75" s="47">
        <v>5.371295009361413</v>
      </c>
      <c r="K75" s="47">
        <v>17</v>
      </c>
      <c r="L75" s="47">
        <v>0.06361323155216285</v>
      </c>
      <c r="M75" s="47">
        <v>117.6501</v>
      </c>
      <c r="N75" s="47">
        <v>2.7604254222797384</v>
      </c>
    </row>
    <row r="76" spans="1:14" ht="12">
      <c r="A76" s="54"/>
      <c r="B76" s="13" t="s">
        <v>13</v>
      </c>
      <c r="C76" s="47">
        <v>0</v>
      </c>
      <c r="D76" s="47">
        <v>0</v>
      </c>
      <c r="E76" s="47">
        <v>0</v>
      </c>
      <c r="F76" s="47">
        <v>0</v>
      </c>
      <c r="G76" s="47">
        <v>13</v>
      </c>
      <c r="H76" s="47">
        <v>0.2675447622967689</v>
      </c>
      <c r="I76" s="47">
        <v>527.0882799999999</v>
      </c>
      <c r="J76" s="47">
        <v>26.8720745539181</v>
      </c>
      <c r="K76" s="47">
        <v>13</v>
      </c>
      <c r="L76" s="47">
        <v>0.04864541236341865</v>
      </c>
      <c r="M76" s="47">
        <v>527.0882799999999</v>
      </c>
      <c r="N76" s="47">
        <v>12.367077358180747</v>
      </c>
    </row>
    <row r="77" spans="1:14" ht="12">
      <c r="A77" s="55"/>
      <c r="B77" s="8" t="s">
        <v>14</v>
      </c>
      <c r="C77" s="47">
        <v>21865</v>
      </c>
      <c r="D77" s="47">
        <v>99.99999999999997</v>
      </c>
      <c r="E77" s="47">
        <v>2300.55561</v>
      </c>
      <c r="F77" s="47">
        <v>100</v>
      </c>
      <c r="G77" s="47">
        <v>4859</v>
      </c>
      <c r="H77" s="47">
        <v>99.99999999999999</v>
      </c>
      <c r="I77" s="47">
        <v>1961.47223</v>
      </c>
      <c r="J77" s="47">
        <v>100</v>
      </c>
      <c r="K77" s="47">
        <v>26724</v>
      </c>
      <c r="L77" s="47">
        <v>99.99999999999999</v>
      </c>
      <c r="M77" s="47">
        <v>4262.02784</v>
      </c>
      <c r="N77" s="47">
        <v>100.00000000000003</v>
      </c>
    </row>
    <row r="78" spans="1:14" ht="12" customHeight="1">
      <c r="A78" s="53" t="s">
        <v>32</v>
      </c>
      <c r="B78" s="13" t="s">
        <v>16</v>
      </c>
      <c r="C78" s="47">
        <v>6313</v>
      </c>
      <c r="D78" s="47">
        <v>21.37174582755002</v>
      </c>
      <c r="E78" s="47">
        <v>237.93152</v>
      </c>
      <c r="F78" s="47">
        <v>6.3314196289822435</v>
      </c>
      <c r="G78" s="47">
        <v>316</v>
      </c>
      <c r="H78" s="47">
        <v>8.462774504552758</v>
      </c>
      <c r="I78" s="47">
        <v>9.59088</v>
      </c>
      <c r="J78" s="47">
        <v>0.39929467133907093</v>
      </c>
      <c r="K78" s="47">
        <v>6629</v>
      </c>
      <c r="L78" s="47">
        <v>19.92306073993929</v>
      </c>
      <c r="M78" s="47">
        <v>247.52239999999998</v>
      </c>
      <c r="N78" s="47">
        <v>4.018283134364418</v>
      </c>
    </row>
    <row r="79" spans="1:14" ht="12">
      <c r="A79" s="54"/>
      <c r="B79" s="13" t="s">
        <v>4</v>
      </c>
      <c r="C79" s="47">
        <v>12769</v>
      </c>
      <c r="D79" s="47">
        <v>43.22759741358881</v>
      </c>
      <c r="E79" s="47">
        <v>905.27577</v>
      </c>
      <c r="F79" s="47">
        <v>24.089623685924483</v>
      </c>
      <c r="G79" s="47">
        <v>657</v>
      </c>
      <c r="H79" s="47">
        <v>17.595072308516336</v>
      </c>
      <c r="I79" s="47">
        <v>50.66114</v>
      </c>
      <c r="J79" s="47">
        <v>2.10916237571137</v>
      </c>
      <c r="K79" s="47">
        <v>13426</v>
      </c>
      <c r="L79" s="47">
        <v>40.35103537402699</v>
      </c>
      <c r="M79" s="47">
        <v>955.9369100000001</v>
      </c>
      <c r="N79" s="47">
        <v>15.518697148094224</v>
      </c>
    </row>
    <row r="80" spans="1:14" ht="12">
      <c r="A80" s="54"/>
      <c r="B80" s="13" t="s">
        <v>5</v>
      </c>
      <c r="C80" s="47">
        <v>4619</v>
      </c>
      <c r="D80" s="47">
        <v>15.636954534682962</v>
      </c>
      <c r="E80" s="47">
        <v>560.02691</v>
      </c>
      <c r="F80" s="47">
        <v>14.902461728199242</v>
      </c>
      <c r="G80" s="47">
        <v>608</v>
      </c>
      <c r="H80" s="47">
        <v>16.28280664167113</v>
      </c>
      <c r="I80" s="47">
        <v>75.2775</v>
      </c>
      <c r="J80" s="47">
        <v>3.1340090400179035</v>
      </c>
      <c r="K80" s="47">
        <v>5227</v>
      </c>
      <c r="L80" s="47">
        <v>15.709434075676976</v>
      </c>
      <c r="M80" s="47">
        <v>635.30441</v>
      </c>
      <c r="N80" s="47">
        <v>10.313543323312707</v>
      </c>
    </row>
    <row r="81" spans="1:14" ht="12">
      <c r="A81" s="54"/>
      <c r="B81" s="13" t="s">
        <v>6</v>
      </c>
      <c r="C81" s="47">
        <v>2212</v>
      </c>
      <c r="D81" s="47">
        <v>7.48840515928095</v>
      </c>
      <c r="E81" s="47">
        <v>380.38612</v>
      </c>
      <c r="F81" s="47">
        <v>10.122173584905418</v>
      </c>
      <c r="G81" s="47">
        <v>408</v>
      </c>
      <c r="H81" s="47">
        <v>10.926620246384575</v>
      </c>
      <c r="I81" s="47">
        <v>70.40316</v>
      </c>
      <c r="J81" s="47">
        <v>2.931076880685821</v>
      </c>
      <c r="K81" s="47">
        <v>2620</v>
      </c>
      <c r="L81" s="47">
        <v>7.874252396838277</v>
      </c>
      <c r="M81" s="47">
        <v>450.78928</v>
      </c>
      <c r="N81" s="47">
        <v>7.318121353769515</v>
      </c>
    </row>
    <row r="82" spans="1:14" ht="12">
      <c r="A82" s="54"/>
      <c r="B82" s="13" t="s">
        <v>7</v>
      </c>
      <c r="C82" s="47">
        <v>1699</v>
      </c>
      <c r="D82" s="47">
        <v>5.751718067639392</v>
      </c>
      <c r="E82" s="47">
        <v>409.60769999999997</v>
      </c>
      <c r="F82" s="47">
        <v>10.899767428721802</v>
      </c>
      <c r="G82" s="47">
        <v>487</v>
      </c>
      <c r="H82" s="47">
        <v>13.042313872522765</v>
      </c>
      <c r="I82" s="47">
        <v>120.11260000000001</v>
      </c>
      <c r="J82" s="47">
        <v>5.0006173719910265</v>
      </c>
      <c r="K82" s="47">
        <v>2186</v>
      </c>
      <c r="L82" s="47">
        <v>6.569891503621555</v>
      </c>
      <c r="M82" s="47">
        <v>529.7203</v>
      </c>
      <c r="N82" s="47">
        <v>8.599488965121783</v>
      </c>
    </row>
    <row r="83" spans="1:14" ht="12">
      <c r="A83" s="54"/>
      <c r="B83" s="13" t="s">
        <v>8</v>
      </c>
      <c r="C83" s="47">
        <v>1138</v>
      </c>
      <c r="D83" s="47">
        <v>3.8525339381834187</v>
      </c>
      <c r="E83" s="47">
        <v>427.77455000000003</v>
      </c>
      <c r="F83" s="47">
        <v>11.383192032098338</v>
      </c>
      <c r="G83" s="47">
        <v>522</v>
      </c>
      <c r="H83" s="47">
        <v>13.979646491697912</v>
      </c>
      <c r="I83" s="47">
        <v>200.33377</v>
      </c>
      <c r="J83" s="47">
        <v>8.340444969623958</v>
      </c>
      <c r="K83" s="47">
        <v>1660</v>
      </c>
      <c r="L83" s="47">
        <v>4.9890301445616565</v>
      </c>
      <c r="M83" s="47">
        <v>628.10832</v>
      </c>
      <c r="N83" s="47">
        <v>10.196721867636906</v>
      </c>
    </row>
    <row r="84" spans="1:14" ht="12">
      <c r="A84" s="54"/>
      <c r="B84" s="13" t="s">
        <v>9</v>
      </c>
      <c r="C84" s="47">
        <v>575</v>
      </c>
      <c r="D84" s="47">
        <v>1.946579098818511</v>
      </c>
      <c r="E84" s="47">
        <v>390.25836000000004</v>
      </c>
      <c r="F84" s="47">
        <v>10.384876458900525</v>
      </c>
      <c r="G84" s="47">
        <v>408</v>
      </c>
      <c r="H84" s="47">
        <v>10.926620246384575</v>
      </c>
      <c r="I84" s="47">
        <v>280.08769</v>
      </c>
      <c r="J84" s="47">
        <v>11.66081966666975</v>
      </c>
      <c r="K84" s="47">
        <v>983</v>
      </c>
      <c r="L84" s="47">
        <v>2.9543473687374147</v>
      </c>
      <c r="M84" s="47">
        <v>670.34605</v>
      </c>
      <c r="N84" s="47">
        <v>10.88240994311144</v>
      </c>
    </row>
    <row r="85" spans="1:14" ht="12">
      <c r="A85" s="54"/>
      <c r="B85" s="13" t="s">
        <v>10</v>
      </c>
      <c r="C85" s="47">
        <v>156</v>
      </c>
      <c r="D85" s="47">
        <v>0.5281153728968482</v>
      </c>
      <c r="E85" s="47">
        <v>212.77931</v>
      </c>
      <c r="F85" s="47">
        <v>5.662112779237059</v>
      </c>
      <c r="G85" s="47">
        <v>159</v>
      </c>
      <c r="H85" s="47">
        <v>4.258168184252812</v>
      </c>
      <c r="I85" s="47">
        <v>212.69219999999999</v>
      </c>
      <c r="J85" s="47">
        <v>8.85496034726573</v>
      </c>
      <c r="K85" s="47">
        <v>315</v>
      </c>
      <c r="L85" s="47">
        <v>0.9467135515282662</v>
      </c>
      <c r="M85" s="47">
        <v>425.47151</v>
      </c>
      <c r="N85" s="47">
        <v>6.907112216048173</v>
      </c>
    </row>
    <row r="86" spans="1:14" ht="12">
      <c r="A86" s="54"/>
      <c r="B86" s="13" t="s">
        <v>11</v>
      </c>
      <c r="C86" s="47">
        <v>45</v>
      </c>
      <c r="D86" s="47">
        <v>0.15234097295101393</v>
      </c>
      <c r="E86" s="47">
        <v>130.08715999999998</v>
      </c>
      <c r="F86" s="47">
        <v>3.4616531609706596</v>
      </c>
      <c r="G86" s="47">
        <v>95</v>
      </c>
      <c r="H86" s="47">
        <v>2.544188537761114</v>
      </c>
      <c r="I86" s="47">
        <v>294.62383</v>
      </c>
      <c r="J86" s="47">
        <v>12.265999091690054</v>
      </c>
      <c r="K86" s="47">
        <v>140</v>
      </c>
      <c r="L86" s="47">
        <v>0.4207615784570072</v>
      </c>
      <c r="M86" s="47">
        <v>424.71099000000004</v>
      </c>
      <c r="N86" s="47">
        <v>6.894765920564019</v>
      </c>
    </row>
    <row r="87" spans="1:14" ht="12">
      <c r="A87" s="54"/>
      <c r="B87" s="13" t="s">
        <v>12</v>
      </c>
      <c r="C87" s="47">
        <v>11</v>
      </c>
      <c r="D87" s="47">
        <v>0.037238904499136735</v>
      </c>
      <c r="E87" s="47">
        <v>78.19873999999999</v>
      </c>
      <c r="F87" s="47">
        <v>2.0808888095098914</v>
      </c>
      <c r="G87" s="47">
        <v>44</v>
      </c>
      <c r="H87" s="47">
        <v>1.1783610069630424</v>
      </c>
      <c r="I87" s="47">
        <v>285.38293999999996</v>
      </c>
      <c r="J87" s="47">
        <v>11.881275465137483</v>
      </c>
      <c r="K87" s="47">
        <v>55</v>
      </c>
      <c r="L87" s="47">
        <v>0.1652991915366814</v>
      </c>
      <c r="M87" s="47">
        <v>363.58168000000006</v>
      </c>
      <c r="N87" s="47">
        <v>5.902391592469535</v>
      </c>
    </row>
    <row r="88" spans="1:14" ht="12">
      <c r="A88" s="54"/>
      <c r="B88" s="13" t="s">
        <v>13</v>
      </c>
      <c r="C88" s="47">
        <v>2</v>
      </c>
      <c r="D88" s="47">
        <v>0.006770709908933951</v>
      </c>
      <c r="E88" s="47">
        <v>25.62285</v>
      </c>
      <c r="F88" s="47">
        <v>0.6818307025503292</v>
      </c>
      <c r="G88" s="47">
        <v>30</v>
      </c>
      <c r="H88" s="47">
        <v>0.8034279592929834</v>
      </c>
      <c r="I88" s="47">
        <v>802.78971</v>
      </c>
      <c r="J88" s="47">
        <v>33.42234011986784</v>
      </c>
      <c r="K88" s="47">
        <v>32</v>
      </c>
      <c r="L88" s="47">
        <v>0.09617407507588736</v>
      </c>
      <c r="M88" s="47">
        <v>828.4125600000001</v>
      </c>
      <c r="N88" s="47">
        <v>13.448464535507302</v>
      </c>
    </row>
    <row r="89" spans="1:14" ht="12">
      <c r="A89" s="55"/>
      <c r="B89" s="8" t="s">
        <v>14</v>
      </c>
      <c r="C89" s="47">
        <v>29539</v>
      </c>
      <c r="D89" s="47">
        <v>99.99999999999997</v>
      </c>
      <c r="E89" s="47">
        <v>3757.9489900000003</v>
      </c>
      <c r="F89" s="47">
        <v>99.99999999999997</v>
      </c>
      <c r="G89" s="47">
        <v>3734</v>
      </c>
      <c r="H89" s="47">
        <v>100</v>
      </c>
      <c r="I89" s="47">
        <v>2401.95542</v>
      </c>
      <c r="J89" s="47">
        <v>100.00000000000001</v>
      </c>
      <c r="K89" s="47">
        <v>33273</v>
      </c>
      <c r="L89" s="47">
        <v>100</v>
      </c>
      <c r="M89" s="47">
        <v>6159.904409999999</v>
      </c>
      <c r="N89" s="47">
        <v>100.00000000000003</v>
      </c>
    </row>
    <row r="90" spans="1:14" ht="12" customHeight="1">
      <c r="A90" s="53" t="s">
        <v>33</v>
      </c>
      <c r="B90" s="13" t="s">
        <v>16</v>
      </c>
      <c r="C90" s="47">
        <v>6966</v>
      </c>
      <c r="D90" s="47">
        <v>23.04790894653256</v>
      </c>
      <c r="E90" s="47">
        <v>264.32959</v>
      </c>
      <c r="F90" s="47">
        <v>7.00951120520619</v>
      </c>
      <c r="G90" s="47">
        <v>327</v>
      </c>
      <c r="H90" s="47">
        <v>7.263438471790315</v>
      </c>
      <c r="I90" s="47">
        <v>9.42194</v>
      </c>
      <c r="J90" s="47">
        <v>0.10264932044072028</v>
      </c>
      <c r="K90" s="47">
        <v>7293</v>
      </c>
      <c r="L90" s="47">
        <v>21.001555030812646</v>
      </c>
      <c r="M90" s="47">
        <v>273.75152999999995</v>
      </c>
      <c r="N90" s="47">
        <v>2.1139476252313836</v>
      </c>
    </row>
    <row r="91" spans="1:14" ht="12">
      <c r="A91" s="54"/>
      <c r="B91" s="13" t="s">
        <v>4</v>
      </c>
      <c r="C91" s="47">
        <v>13800</v>
      </c>
      <c r="D91" s="47">
        <v>45.65907887771308</v>
      </c>
      <c r="E91" s="47">
        <v>972.0671199999999</v>
      </c>
      <c r="F91" s="47">
        <v>25.777346266275025</v>
      </c>
      <c r="G91" s="47">
        <v>634</v>
      </c>
      <c r="H91" s="47">
        <v>14.08262994224789</v>
      </c>
      <c r="I91" s="47">
        <v>47.156</v>
      </c>
      <c r="J91" s="47">
        <v>0.5137510273576997</v>
      </c>
      <c r="K91" s="47">
        <v>14434</v>
      </c>
      <c r="L91" s="47">
        <v>41.565397684731906</v>
      </c>
      <c r="M91" s="47">
        <v>1019.22312</v>
      </c>
      <c r="N91" s="47">
        <v>7.870583569359126</v>
      </c>
    </row>
    <row r="92" spans="1:14" ht="12">
      <c r="A92" s="54"/>
      <c r="B92" s="13" t="s">
        <v>5</v>
      </c>
      <c r="C92" s="47">
        <v>4441</v>
      </c>
      <c r="D92" s="47">
        <v>14.693620963472737</v>
      </c>
      <c r="E92" s="47">
        <v>535.82169</v>
      </c>
      <c r="F92" s="47">
        <v>14.20895836916146</v>
      </c>
      <c r="G92" s="47">
        <v>577</v>
      </c>
      <c r="H92" s="47">
        <v>12.816525988449579</v>
      </c>
      <c r="I92" s="47">
        <v>70.97211</v>
      </c>
      <c r="J92" s="47">
        <v>0.7732206808517194</v>
      </c>
      <c r="K92" s="47">
        <v>5018</v>
      </c>
      <c r="L92" s="47">
        <v>14.450267810862178</v>
      </c>
      <c r="M92" s="47">
        <v>606.7938</v>
      </c>
      <c r="N92" s="47">
        <v>4.685746642274939</v>
      </c>
    </row>
    <row r="93" spans="1:14" ht="12">
      <c r="A93" s="54"/>
      <c r="B93" s="13" t="s">
        <v>6</v>
      </c>
      <c r="C93" s="47">
        <v>1842</v>
      </c>
      <c r="D93" s="47">
        <v>6.094494441503441</v>
      </c>
      <c r="E93" s="47">
        <v>316.20092</v>
      </c>
      <c r="F93" s="47">
        <v>8.38503888965479</v>
      </c>
      <c r="G93" s="47">
        <v>376</v>
      </c>
      <c r="H93" s="47">
        <v>8.351843625055531</v>
      </c>
      <c r="I93" s="47">
        <v>65.19251</v>
      </c>
      <c r="J93" s="47">
        <v>0.7102536048122639</v>
      </c>
      <c r="K93" s="47">
        <v>2218</v>
      </c>
      <c r="L93" s="47">
        <v>6.387145078615447</v>
      </c>
      <c r="M93" s="47">
        <v>381.39343</v>
      </c>
      <c r="N93" s="47">
        <v>2.945173441139679</v>
      </c>
    </row>
    <row r="94" spans="1:14" ht="12">
      <c r="A94" s="54"/>
      <c r="B94" s="13" t="s">
        <v>7</v>
      </c>
      <c r="C94" s="47">
        <v>1402</v>
      </c>
      <c r="D94" s="47">
        <v>4.638697723663314</v>
      </c>
      <c r="E94" s="47">
        <v>338.51054</v>
      </c>
      <c r="F94" s="47">
        <v>8.976647008041732</v>
      </c>
      <c r="G94" s="47">
        <v>452</v>
      </c>
      <c r="H94" s="47">
        <v>10.039982230119946</v>
      </c>
      <c r="I94" s="47">
        <v>111.2482</v>
      </c>
      <c r="J94" s="47">
        <v>1.2120170718825782</v>
      </c>
      <c r="K94" s="47">
        <v>1854</v>
      </c>
      <c r="L94" s="47">
        <v>5.338939123423372</v>
      </c>
      <c r="M94" s="47">
        <v>449.75874</v>
      </c>
      <c r="N94" s="47">
        <v>3.4730999324462566</v>
      </c>
    </row>
    <row r="95" spans="1:14" ht="12">
      <c r="A95" s="54"/>
      <c r="B95" s="13" t="s">
        <v>8</v>
      </c>
      <c r="C95" s="47">
        <v>979</v>
      </c>
      <c r="D95" s="47">
        <v>3.2391476971942827</v>
      </c>
      <c r="E95" s="47">
        <v>369.61365</v>
      </c>
      <c r="F95" s="47">
        <v>9.801441530901473</v>
      </c>
      <c r="G95" s="47">
        <v>605</v>
      </c>
      <c r="H95" s="47">
        <v>13.438471790315415</v>
      </c>
      <c r="I95" s="47">
        <v>229.61681000000002</v>
      </c>
      <c r="J95" s="47">
        <v>2.5016089582682532</v>
      </c>
      <c r="K95" s="47">
        <v>1584</v>
      </c>
      <c r="L95" s="47">
        <v>4.561423717099579</v>
      </c>
      <c r="M95" s="47">
        <v>599.23046</v>
      </c>
      <c r="N95" s="47">
        <v>4.627341472331898</v>
      </c>
    </row>
    <row r="96" spans="1:14" ht="12">
      <c r="A96" s="54"/>
      <c r="B96" s="13" t="s">
        <v>9</v>
      </c>
      <c r="C96" s="47">
        <v>512</v>
      </c>
      <c r="D96" s="47">
        <v>1.694017998941239</v>
      </c>
      <c r="E96" s="47">
        <v>345.0146</v>
      </c>
      <c r="F96" s="47">
        <v>9.149122142018724</v>
      </c>
      <c r="G96" s="47">
        <v>528</v>
      </c>
      <c r="H96" s="47">
        <v>11.728120835184361</v>
      </c>
      <c r="I96" s="47">
        <v>372.6275</v>
      </c>
      <c r="J96" s="47">
        <v>4.059669203213404</v>
      </c>
      <c r="K96" s="47">
        <v>1040</v>
      </c>
      <c r="L96" s="47">
        <v>2.994874157691643</v>
      </c>
      <c r="M96" s="47">
        <v>717.6421</v>
      </c>
      <c r="N96" s="47">
        <v>5.541732727707726</v>
      </c>
    </row>
    <row r="97" spans="1:14" ht="12">
      <c r="A97" s="54"/>
      <c r="B97" s="13" t="s">
        <v>10</v>
      </c>
      <c r="C97" s="47">
        <v>183</v>
      </c>
      <c r="D97" s="47">
        <v>0.6054790894653256</v>
      </c>
      <c r="E97" s="47">
        <v>257.37191</v>
      </c>
      <c r="F97" s="47">
        <v>6.825006943226897</v>
      </c>
      <c r="G97" s="47">
        <v>419</v>
      </c>
      <c r="H97" s="47">
        <v>9.306974677920923</v>
      </c>
      <c r="I97" s="47">
        <v>607.49648</v>
      </c>
      <c r="J97" s="47">
        <v>6.618499039701975</v>
      </c>
      <c r="K97" s="47">
        <v>602</v>
      </c>
      <c r="L97" s="47">
        <v>1.7335713874330472</v>
      </c>
      <c r="M97" s="47">
        <v>864.8683900000001</v>
      </c>
      <c r="N97" s="47">
        <v>6.678634742893275</v>
      </c>
    </row>
    <row r="98" spans="1:14" ht="12">
      <c r="A98" s="54"/>
      <c r="B98" s="13" t="s">
        <v>11</v>
      </c>
      <c r="C98" s="47">
        <v>80</v>
      </c>
      <c r="D98" s="47">
        <v>0.2646903123345686</v>
      </c>
      <c r="E98" s="47">
        <v>232.10188</v>
      </c>
      <c r="F98" s="47">
        <v>6.154894458124883</v>
      </c>
      <c r="G98" s="47">
        <v>293</v>
      </c>
      <c r="H98" s="47">
        <v>6.508218569524655</v>
      </c>
      <c r="I98" s="47">
        <v>932.19106</v>
      </c>
      <c r="J98" s="47">
        <v>10.155952896103637</v>
      </c>
      <c r="K98" s="47">
        <v>373</v>
      </c>
      <c r="L98" s="47">
        <v>1.0741231354028682</v>
      </c>
      <c r="M98" s="47">
        <v>1164.29294</v>
      </c>
      <c r="N98" s="47">
        <v>8.990833021414222</v>
      </c>
    </row>
    <row r="99" spans="1:14" ht="12">
      <c r="A99" s="54"/>
      <c r="B99" s="13" t="s">
        <v>12</v>
      </c>
      <c r="C99" s="47">
        <v>16</v>
      </c>
      <c r="D99" s="47">
        <v>0.05293806246691372</v>
      </c>
      <c r="E99" s="47">
        <v>101.17522</v>
      </c>
      <c r="F99" s="47">
        <v>2.682971809093342</v>
      </c>
      <c r="G99" s="47">
        <v>134</v>
      </c>
      <c r="H99" s="47">
        <v>2.9764549089293646</v>
      </c>
      <c r="I99" s="47">
        <v>970.70573</v>
      </c>
      <c r="J99" s="47">
        <v>10.575559123961021</v>
      </c>
      <c r="K99" s="47">
        <v>150</v>
      </c>
      <c r="L99" s="47">
        <v>0.4319530035132178</v>
      </c>
      <c r="M99" s="47">
        <v>1071.8809500000002</v>
      </c>
      <c r="N99" s="47">
        <v>8.27721470189869</v>
      </c>
    </row>
    <row r="100" spans="1:14" ht="12">
      <c r="A100" s="54"/>
      <c r="B100" s="13" t="s">
        <v>13</v>
      </c>
      <c r="C100" s="47">
        <v>3</v>
      </c>
      <c r="D100" s="47">
        <v>0.00992588671254632</v>
      </c>
      <c r="E100" s="47">
        <v>38.80604</v>
      </c>
      <c r="F100" s="47">
        <v>1.0290613782954818</v>
      </c>
      <c r="G100" s="47">
        <v>157</v>
      </c>
      <c r="H100" s="47">
        <v>3.4873389604620173</v>
      </c>
      <c r="I100" s="47">
        <v>5762.13676</v>
      </c>
      <c r="J100" s="47">
        <v>62.77681907340673</v>
      </c>
      <c r="K100" s="47">
        <v>160</v>
      </c>
      <c r="L100" s="47">
        <v>0.4607498704140989</v>
      </c>
      <c r="M100" s="47">
        <v>5800.9428</v>
      </c>
      <c r="N100" s="47">
        <v>44.795692123302814</v>
      </c>
    </row>
    <row r="101" spans="1:14" ht="12">
      <c r="A101" s="55"/>
      <c r="B101" s="8" t="s">
        <v>14</v>
      </c>
      <c r="C101" s="47">
        <v>30224</v>
      </c>
      <c r="D101" s="47">
        <v>99.99999999999999</v>
      </c>
      <c r="E101" s="47">
        <v>3771.01316</v>
      </c>
      <c r="F101" s="47">
        <v>100</v>
      </c>
      <c r="G101" s="47">
        <v>4502</v>
      </c>
      <c r="H101" s="47">
        <v>99.99999999999999</v>
      </c>
      <c r="I101" s="47">
        <v>9178.7651</v>
      </c>
      <c r="J101" s="47">
        <v>100</v>
      </c>
      <c r="K101" s="47">
        <v>34726</v>
      </c>
      <c r="L101" s="47">
        <v>100</v>
      </c>
      <c r="M101" s="47">
        <v>12949.77826</v>
      </c>
      <c r="N101" s="47">
        <v>100</v>
      </c>
    </row>
    <row r="102" spans="1:14" ht="12" customHeight="1">
      <c r="A102" s="53" t="s">
        <v>34</v>
      </c>
      <c r="B102" s="13" t="s">
        <v>16</v>
      </c>
      <c r="C102" s="47">
        <v>7619</v>
      </c>
      <c r="D102" s="47">
        <v>18.206365895622252</v>
      </c>
      <c r="E102" s="47">
        <v>293.69333</v>
      </c>
      <c r="F102" s="47">
        <v>5.226712355636176</v>
      </c>
      <c r="G102" s="47">
        <v>303</v>
      </c>
      <c r="H102" s="47">
        <v>7.576894223555889</v>
      </c>
      <c r="I102" s="47">
        <v>8.72284</v>
      </c>
      <c r="J102" s="47">
        <v>0.14187334315858274</v>
      </c>
      <c r="K102" s="47">
        <v>7922</v>
      </c>
      <c r="L102" s="47">
        <v>17.27921128972452</v>
      </c>
      <c r="M102" s="47">
        <v>302.41617</v>
      </c>
      <c r="N102" s="47">
        <v>2.5699461880173025</v>
      </c>
    </row>
    <row r="103" spans="1:14" ht="12">
      <c r="A103" s="54"/>
      <c r="B103" s="13" t="s">
        <v>4</v>
      </c>
      <c r="C103" s="47">
        <v>17995</v>
      </c>
      <c r="D103" s="47">
        <v>43.00086025616517</v>
      </c>
      <c r="E103" s="47">
        <v>1261.1386</v>
      </c>
      <c r="F103" s="47">
        <v>22.443848836436665</v>
      </c>
      <c r="G103" s="47">
        <v>622</v>
      </c>
      <c r="H103" s="47">
        <v>15.55388847211803</v>
      </c>
      <c r="I103" s="47">
        <v>47.6945</v>
      </c>
      <c r="J103" s="47">
        <v>0.7757310881865339</v>
      </c>
      <c r="K103" s="47">
        <v>18617</v>
      </c>
      <c r="L103" s="47">
        <v>40.60680088119179</v>
      </c>
      <c r="M103" s="47">
        <v>1308.8330999999998</v>
      </c>
      <c r="N103" s="47">
        <v>11.12252243686529</v>
      </c>
    </row>
    <row r="104" spans="1:14" ht="12">
      <c r="A104" s="54"/>
      <c r="B104" s="13" t="s">
        <v>5</v>
      </c>
      <c r="C104" s="47">
        <v>6935</v>
      </c>
      <c r="D104" s="47">
        <v>16.571879181800803</v>
      </c>
      <c r="E104" s="47">
        <v>843.71226</v>
      </c>
      <c r="F104" s="47">
        <v>15.01512238614245</v>
      </c>
      <c r="G104" s="47">
        <v>581</v>
      </c>
      <c r="H104" s="47">
        <v>14.528632158039509</v>
      </c>
      <c r="I104" s="47">
        <v>72.52878999999999</v>
      </c>
      <c r="J104" s="47">
        <v>1.1796504249243118</v>
      </c>
      <c r="K104" s="47">
        <v>7516</v>
      </c>
      <c r="L104" s="47">
        <v>16.39365716404563</v>
      </c>
      <c r="M104" s="47">
        <v>916.24105</v>
      </c>
      <c r="N104" s="47">
        <v>7.786257572643917</v>
      </c>
    </row>
    <row r="105" spans="1:14" ht="12">
      <c r="A105" s="54"/>
      <c r="B105" s="13" t="s">
        <v>6</v>
      </c>
      <c r="C105" s="47">
        <v>3476</v>
      </c>
      <c r="D105" s="47">
        <v>8.306251194800229</v>
      </c>
      <c r="E105" s="47">
        <v>598.1308700000001</v>
      </c>
      <c r="F105" s="47">
        <v>10.644634008257578</v>
      </c>
      <c r="G105" s="47">
        <v>458</v>
      </c>
      <c r="H105" s="47">
        <v>11.45286321580395</v>
      </c>
      <c r="I105" s="47">
        <v>79.64325</v>
      </c>
      <c r="J105" s="47">
        <v>1.295364140293161</v>
      </c>
      <c r="K105" s="47">
        <v>3934</v>
      </c>
      <c r="L105" s="47">
        <v>8.580714114336816</v>
      </c>
      <c r="M105" s="47">
        <v>677.77412</v>
      </c>
      <c r="N105" s="47">
        <v>5.759754896805887</v>
      </c>
    </row>
    <row r="106" spans="1:14" ht="12">
      <c r="A106" s="54"/>
      <c r="B106" s="13" t="s">
        <v>7</v>
      </c>
      <c r="C106" s="47">
        <v>2880</v>
      </c>
      <c r="D106" s="47">
        <v>6.88204932135347</v>
      </c>
      <c r="E106" s="47">
        <v>694.37669</v>
      </c>
      <c r="F106" s="47">
        <v>12.357472418896101</v>
      </c>
      <c r="G106" s="47">
        <v>536</v>
      </c>
      <c r="H106" s="47">
        <v>13.403350837709427</v>
      </c>
      <c r="I106" s="47">
        <v>131.29360999999997</v>
      </c>
      <c r="J106" s="47">
        <v>2.135435636336231</v>
      </c>
      <c r="K106" s="47">
        <v>3416</v>
      </c>
      <c r="L106" s="47">
        <v>7.450869195367199</v>
      </c>
      <c r="M106" s="47">
        <v>825.6703</v>
      </c>
      <c r="N106" s="47">
        <v>7.016583273454269</v>
      </c>
    </row>
    <row r="107" spans="1:14" ht="12">
      <c r="A107" s="54"/>
      <c r="B107" s="13" t="s">
        <v>8</v>
      </c>
      <c r="C107" s="47">
        <v>1772</v>
      </c>
      <c r="D107" s="47">
        <v>4.234372012999427</v>
      </c>
      <c r="E107" s="47">
        <v>665.5233499999999</v>
      </c>
      <c r="F107" s="47">
        <v>11.843984051014637</v>
      </c>
      <c r="G107" s="47">
        <v>548</v>
      </c>
      <c r="H107" s="47">
        <v>13.703425856464117</v>
      </c>
      <c r="I107" s="47">
        <v>208.86337</v>
      </c>
      <c r="J107" s="47">
        <v>3.397075329281294</v>
      </c>
      <c r="K107" s="47">
        <v>2320</v>
      </c>
      <c r="L107" s="47">
        <v>5.060309289593649</v>
      </c>
      <c r="M107" s="47">
        <v>874.38672</v>
      </c>
      <c r="N107" s="47">
        <v>7.430577597477517</v>
      </c>
    </row>
    <row r="108" spans="1:14" ht="12">
      <c r="A108" s="54"/>
      <c r="B108" s="13" t="s">
        <v>9</v>
      </c>
      <c r="C108" s="47">
        <v>838</v>
      </c>
      <c r="D108" s="47">
        <v>2.0024851844771554</v>
      </c>
      <c r="E108" s="47">
        <v>560.36655</v>
      </c>
      <c r="F108" s="47">
        <v>9.972561414895656</v>
      </c>
      <c r="G108" s="47">
        <v>451</v>
      </c>
      <c r="H108" s="47">
        <v>11.277819454863716</v>
      </c>
      <c r="I108" s="47">
        <v>311.22983999999997</v>
      </c>
      <c r="J108" s="47">
        <v>5.062023135986767</v>
      </c>
      <c r="K108" s="47">
        <v>1289</v>
      </c>
      <c r="L108" s="47">
        <v>2.811525290640609</v>
      </c>
      <c r="M108" s="47">
        <v>871.59639</v>
      </c>
      <c r="N108" s="47">
        <v>7.406865247880569</v>
      </c>
    </row>
    <row r="109" spans="1:14" ht="12">
      <c r="A109" s="54"/>
      <c r="B109" s="13" t="s">
        <v>10</v>
      </c>
      <c r="C109" s="47">
        <v>223</v>
      </c>
      <c r="D109" s="47">
        <v>0.5328809023131332</v>
      </c>
      <c r="E109" s="47">
        <v>302.61744999999996</v>
      </c>
      <c r="F109" s="47">
        <v>5.385530427082265</v>
      </c>
      <c r="G109" s="47">
        <v>243</v>
      </c>
      <c r="H109" s="47">
        <v>6.0765191297824455</v>
      </c>
      <c r="I109" s="47">
        <v>330.83957999999996</v>
      </c>
      <c r="J109" s="47">
        <v>5.380967352809566</v>
      </c>
      <c r="K109" s="47">
        <v>466</v>
      </c>
      <c r="L109" s="47">
        <v>1.016424193513207</v>
      </c>
      <c r="M109" s="47">
        <v>633.45703</v>
      </c>
      <c r="N109" s="47">
        <v>5.383146276607041</v>
      </c>
    </row>
    <row r="110" spans="1:14" ht="12">
      <c r="A110" s="54"/>
      <c r="B110" s="13" t="s">
        <v>11</v>
      </c>
      <c r="C110" s="47">
        <v>90</v>
      </c>
      <c r="D110" s="47">
        <v>0.21506404129229595</v>
      </c>
      <c r="E110" s="47">
        <v>246.10759</v>
      </c>
      <c r="F110" s="47">
        <v>4.379852894408062</v>
      </c>
      <c r="G110" s="47">
        <v>142</v>
      </c>
      <c r="H110" s="47">
        <v>3.5508877219304824</v>
      </c>
      <c r="I110" s="47">
        <v>447.5995</v>
      </c>
      <c r="J110" s="47">
        <v>7.280018601867059</v>
      </c>
      <c r="K110" s="47">
        <v>232</v>
      </c>
      <c r="L110" s="47">
        <v>0.5060309289593649</v>
      </c>
      <c r="M110" s="47">
        <v>693.7070900000001</v>
      </c>
      <c r="N110" s="47">
        <v>5.895153991091402</v>
      </c>
    </row>
    <row r="111" spans="1:14" ht="12">
      <c r="A111" s="54"/>
      <c r="B111" s="13" t="s">
        <v>12</v>
      </c>
      <c r="C111" s="47">
        <v>18</v>
      </c>
      <c r="D111" s="47">
        <v>0.043012808258459184</v>
      </c>
      <c r="E111" s="47">
        <v>121.76583</v>
      </c>
      <c r="F111" s="47">
        <v>2.1670051824305787</v>
      </c>
      <c r="G111" s="47">
        <v>59</v>
      </c>
      <c r="H111" s="47">
        <v>1.4753688422105526</v>
      </c>
      <c r="I111" s="47">
        <v>400.33821</v>
      </c>
      <c r="J111" s="47">
        <v>6.511333493085139</v>
      </c>
      <c r="K111" s="47">
        <v>77</v>
      </c>
      <c r="L111" s="47">
        <v>0.16794992038737538</v>
      </c>
      <c r="M111" s="47">
        <v>522.10404</v>
      </c>
      <c r="N111" s="47">
        <v>4.436863568989824</v>
      </c>
    </row>
    <row r="112" spans="1:14" ht="12">
      <c r="A112" s="54"/>
      <c r="B112" s="13" t="s">
        <v>13</v>
      </c>
      <c r="C112" s="47">
        <v>2</v>
      </c>
      <c r="D112" s="47">
        <v>0.004779200917606577</v>
      </c>
      <c r="E112" s="47">
        <v>31.65095</v>
      </c>
      <c r="F112" s="47">
        <v>0.5632760247998237</v>
      </c>
      <c r="G112" s="47">
        <v>56</v>
      </c>
      <c r="H112" s="47">
        <v>1.4003500875218804</v>
      </c>
      <c r="I112" s="47">
        <v>4109.57558</v>
      </c>
      <c r="J112" s="47">
        <v>66.84052745407135</v>
      </c>
      <c r="K112" s="47">
        <v>58</v>
      </c>
      <c r="L112" s="47">
        <v>0.12650773223984121</v>
      </c>
      <c r="M112" s="47">
        <v>4141.22653</v>
      </c>
      <c r="N112" s="47">
        <v>35.19232895016698</v>
      </c>
    </row>
    <row r="113" spans="1:14" ht="12">
      <c r="A113" s="55"/>
      <c r="B113" s="8" t="s">
        <v>14</v>
      </c>
      <c r="C113" s="47">
        <v>41848</v>
      </c>
      <c r="D113" s="47">
        <v>100.00000000000001</v>
      </c>
      <c r="E113" s="47">
        <v>5619.0834700000005</v>
      </c>
      <c r="F113" s="47">
        <v>99.99999999999997</v>
      </c>
      <c r="G113" s="47">
        <v>3999</v>
      </c>
      <c r="H113" s="47">
        <v>100</v>
      </c>
      <c r="I113" s="47">
        <v>6148.32907</v>
      </c>
      <c r="J113" s="47">
        <v>100</v>
      </c>
      <c r="K113" s="47">
        <v>45847</v>
      </c>
      <c r="L113" s="47">
        <v>99.99999999999999</v>
      </c>
      <c r="M113" s="47">
        <v>11767.41254</v>
      </c>
      <c r="N113" s="47">
        <v>100</v>
      </c>
    </row>
    <row r="114" spans="1:14" ht="12" customHeight="1">
      <c r="A114" s="53" t="s">
        <v>35</v>
      </c>
      <c r="B114" s="25" t="s">
        <v>16</v>
      </c>
      <c r="C114" s="47">
        <v>3261</v>
      </c>
      <c r="D114" s="47">
        <v>8.828784925276153</v>
      </c>
      <c r="E114" s="47">
        <v>116.80877</v>
      </c>
      <c r="F114" s="47">
        <v>1.941608916934092</v>
      </c>
      <c r="G114" s="47">
        <v>195</v>
      </c>
      <c r="H114" s="47">
        <v>6.097560975609756</v>
      </c>
      <c r="I114" s="47">
        <v>5.273720000000001</v>
      </c>
      <c r="J114" s="47">
        <v>0.24436971182151762</v>
      </c>
      <c r="K114" s="47">
        <v>3456</v>
      </c>
      <c r="L114" s="47">
        <v>8.611152638660487</v>
      </c>
      <c r="M114" s="47">
        <v>122.08249</v>
      </c>
      <c r="N114" s="47">
        <v>1.493515072794028</v>
      </c>
    </row>
    <row r="115" spans="1:14" ht="12">
      <c r="A115" s="54"/>
      <c r="B115" s="13" t="s">
        <v>4</v>
      </c>
      <c r="C115" s="47">
        <v>13742</v>
      </c>
      <c r="D115" s="47">
        <v>37.20489495343296</v>
      </c>
      <c r="E115" s="47">
        <v>1016.18211</v>
      </c>
      <c r="F115" s="47">
        <v>16.89109684148631</v>
      </c>
      <c r="G115" s="47">
        <v>460</v>
      </c>
      <c r="H115" s="47">
        <v>14.383989993746091</v>
      </c>
      <c r="I115" s="47">
        <v>35.00699</v>
      </c>
      <c r="J115" s="47">
        <v>1.6221278448682805</v>
      </c>
      <c r="K115" s="47">
        <v>14202</v>
      </c>
      <c r="L115" s="47">
        <v>35.38645537449544</v>
      </c>
      <c r="M115" s="47">
        <v>1051.1891</v>
      </c>
      <c r="N115" s="47">
        <v>12.859884863151045</v>
      </c>
    </row>
    <row r="116" spans="1:14" ht="12">
      <c r="A116" s="54"/>
      <c r="B116" s="13" t="s">
        <v>5</v>
      </c>
      <c r="C116" s="47">
        <v>7936</v>
      </c>
      <c r="D116" s="47">
        <v>21.485813298678796</v>
      </c>
      <c r="E116" s="47">
        <v>963.19191</v>
      </c>
      <c r="F116" s="47">
        <v>16.01028759377211</v>
      </c>
      <c r="G116" s="47">
        <v>529</v>
      </c>
      <c r="H116" s="47">
        <v>16.541588492808003</v>
      </c>
      <c r="I116" s="47">
        <v>66.10515</v>
      </c>
      <c r="J116" s="47">
        <v>3.063131234767525</v>
      </c>
      <c r="K116" s="47">
        <v>8465</v>
      </c>
      <c r="L116" s="47">
        <v>21.091842328200528</v>
      </c>
      <c r="M116" s="47">
        <v>1029.2970599999999</v>
      </c>
      <c r="N116" s="47">
        <v>12.592065197003919</v>
      </c>
    </row>
    <row r="117" spans="1:14" ht="12">
      <c r="A117" s="54"/>
      <c r="B117" s="13" t="s">
        <v>6</v>
      </c>
      <c r="C117" s="47">
        <v>4736</v>
      </c>
      <c r="D117" s="47">
        <v>12.822178904050249</v>
      </c>
      <c r="E117" s="47">
        <v>820.37379</v>
      </c>
      <c r="F117" s="47">
        <v>13.636348245795382</v>
      </c>
      <c r="G117" s="47">
        <v>382</v>
      </c>
      <c r="H117" s="47">
        <v>11.944965603502189</v>
      </c>
      <c r="I117" s="47">
        <v>66.52527</v>
      </c>
      <c r="J117" s="47">
        <v>3.0825984426076185</v>
      </c>
      <c r="K117" s="47">
        <v>5118</v>
      </c>
      <c r="L117" s="47">
        <v>12.752279862460755</v>
      </c>
      <c r="M117" s="47">
        <v>886.89906</v>
      </c>
      <c r="N117" s="47">
        <v>10.850017182290884</v>
      </c>
    </row>
    <row r="118" spans="1:14" ht="12">
      <c r="A118" s="54"/>
      <c r="B118" s="13" t="s">
        <v>7</v>
      </c>
      <c r="C118" s="47">
        <v>3881</v>
      </c>
      <c r="D118" s="47">
        <v>10.507364089235434</v>
      </c>
      <c r="E118" s="47">
        <v>937.3377499999999</v>
      </c>
      <c r="F118" s="47">
        <v>15.58053674890112</v>
      </c>
      <c r="G118" s="47">
        <v>515</v>
      </c>
      <c r="H118" s="47">
        <v>16.10381488430269</v>
      </c>
      <c r="I118" s="47">
        <v>126.48714</v>
      </c>
      <c r="J118" s="47">
        <v>5.861066941538031</v>
      </c>
      <c r="K118" s="47">
        <v>4396</v>
      </c>
      <c r="L118" s="47">
        <v>10.953306423481338</v>
      </c>
      <c r="M118" s="47">
        <v>1063.8248899999999</v>
      </c>
      <c r="N118" s="47">
        <v>13.014466759552896</v>
      </c>
    </row>
    <row r="119" spans="1:14" ht="12">
      <c r="A119" s="54"/>
      <c r="B119" s="13" t="s">
        <v>8</v>
      </c>
      <c r="C119" s="47">
        <v>2272</v>
      </c>
      <c r="D119" s="47">
        <v>6.151180420186268</v>
      </c>
      <c r="E119" s="47">
        <v>850.7254700000001</v>
      </c>
      <c r="F119" s="47">
        <v>14.140857389517473</v>
      </c>
      <c r="G119" s="47">
        <v>483</v>
      </c>
      <c r="H119" s="47">
        <v>15.103189493433398</v>
      </c>
      <c r="I119" s="47">
        <v>187.21507000000003</v>
      </c>
      <c r="J119" s="47">
        <v>8.67503255852515</v>
      </c>
      <c r="K119" s="47">
        <v>2755</v>
      </c>
      <c r="L119" s="47">
        <v>6.8645039118951505</v>
      </c>
      <c r="M119" s="47">
        <v>1037.94054</v>
      </c>
      <c r="N119" s="47">
        <v>12.697806549931713</v>
      </c>
    </row>
    <row r="120" spans="1:14" ht="12">
      <c r="A120" s="54"/>
      <c r="B120" s="13" t="s">
        <v>9</v>
      </c>
      <c r="C120" s="47">
        <v>772</v>
      </c>
      <c r="D120" s="47">
        <v>2.0901017977041367</v>
      </c>
      <c r="E120" s="47">
        <v>512.58198</v>
      </c>
      <c r="F120" s="47">
        <v>8.520197096739675</v>
      </c>
      <c r="G120" s="47">
        <v>350</v>
      </c>
      <c r="H120" s="47">
        <v>10.944340212632895</v>
      </c>
      <c r="I120" s="47">
        <v>244.33075000000002</v>
      </c>
      <c r="J120" s="47">
        <v>11.321616423821375</v>
      </c>
      <c r="K120" s="47">
        <v>1122</v>
      </c>
      <c r="L120" s="47">
        <v>2.7956346240095677</v>
      </c>
      <c r="M120" s="47">
        <v>756.9127299999999</v>
      </c>
      <c r="N120" s="47">
        <v>9.259809257205323</v>
      </c>
    </row>
    <row r="121" spans="1:14" ht="12">
      <c r="A121" s="54"/>
      <c r="B121" s="13" t="s">
        <v>10</v>
      </c>
      <c r="C121" s="47">
        <v>235</v>
      </c>
      <c r="D121" s="47">
        <v>0.6362356508555339</v>
      </c>
      <c r="E121" s="47">
        <v>316.4116</v>
      </c>
      <c r="F121" s="47">
        <v>5.25943029775404</v>
      </c>
      <c r="G121" s="47">
        <v>159</v>
      </c>
      <c r="H121" s="47">
        <v>4.971857410881801</v>
      </c>
      <c r="I121" s="47">
        <v>216.68232</v>
      </c>
      <c r="J121" s="47">
        <v>10.040464054826167</v>
      </c>
      <c r="K121" s="47">
        <v>394</v>
      </c>
      <c r="L121" s="47">
        <v>0.9817112672546967</v>
      </c>
      <c r="M121" s="47">
        <v>533.09392</v>
      </c>
      <c r="N121" s="47">
        <v>6.521687137400735</v>
      </c>
    </row>
    <row r="122" spans="1:14" ht="12">
      <c r="A122" s="54"/>
      <c r="B122" s="13" t="s">
        <v>11</v>
      </c>
      <c r="C122" s="47">
        <v>83</v>
      </c>
      <c r="D122" s="47">
        <v>0.22471301711067793</v>
      </c>
      <c r="E122" s="47">
        <v>251.71357</v>
      </c>
      <c r="F122" s="47">
        <v>4.184012142455689</v>
      </c>
      <c r="G122" s="47">
        <v>74</v>
      </c>
      <c r="H122" s="47">
        <v>2.313946216385241</v>
      </c>
      <c r="I122" s="47">
        <v>225.85349</v>
      </c>
      <c r="J122" s="47">
        <v>10.465430903647519</v>
      </c>
      <c r="K122" s="47">
        <v>157</v>
      </c>
      <c r="L122" s="47">
        <v>0.3911895151243335</v>
      </c>
      <c r="M122" s="47">
        <v>477.56706</v>
      </c>
      <c r="N122" s="47">
        <v>5.842390685019039</v>
      </c>
    </row>
    <row r="123" spans="1:14" ht="12">
      <c r="A123" s="54"/>
      <c r="B123" s="13" t="s">
        <v>12</v>
      </c>
      <c r="C123" s="47">
        <v>10</v>
      </c>
      <c r="D123" s="47">
        <v>0.027073857483214208</v>
      </c>
      <c r="E123" s="47">
        <v>67.41144</v>
      </c>
      <c r="F123" s="47">
        <v>1.1205207708921816</v>
      </c>
      <c r="G123" s="47">
        <v>25</v>
      </c>
      <c r="H123" s="47">
        <v>0.7817385866166353</v>
      </c>
      <c r="I123" s="47">
        <v>162.19123</v>
      </c>
      <c r="J123" s="47">
        <v>7.515496487313977</v>
      </c>
      <c r="K123" s="47">
        <v>35</v>
      </c>
      <c r="L123" s="47">
        <v>0.08720785369013803</v>
      </c>
      <c r="M123" s="47">
        <v>229.60267</v>
      </c>
      <c r="N123" s="47">
        <v>2.808879868020002</v>
      </c>
    </row>
    <row r="124" spans="1:14" ht="12">
      <c r="A124" s="54"/>
      <c r="B124" s="13" t="s">
        <v>13</v>
      </c>
      <c r="C124" s="47">
        <v>8</v>
      </c>
      <c r="D124" s="47">
        <v>0.021659085986571368</v>
      </c>
      <c r="E124" s="47">
        <v>163.34286</v>
      </c>
      <c r="F124" s="47">
        <v>2.7151039557519274</v>
      </c>
      <c r="G124" s="47">
        <v>26</v>
      </c>
      <c r="H124" s="47">
        <v>0.8130081300813009</v>
      </c>
      <c r="I124" s="47">
        <v>822.41956</v>
      </c>
      <c r="J124" s="47">
        <v>38.10866539626284</v>
      </c>
      <c r="K124" s="47">
        <v>34</v>
      </c>
      <c r="L124" s="47">
        <v>0.08471620072756267</v>
      </c>
      <c r="M124" s="47">
        <v>985.76242</v>
      </c>
      <c r="N124" s="47">
        <v>12.059477427630426</v>
      </c>
    </row>
    <row r="125" spans="1:14" ht="12">
      <c r="A125" s="55"/>
      <c r="B125" s="8" t="s">
        <v>14</v>
      </c>
      <c r="C125" s="47">
        <v>36936</v>
      </c>
      <c r="D125" s="47">
        <v>100</v>
      </c>
      <c r="E125" s="47">
        <v>6016.08125</v>
      </c>
      <c r="F125" s="47">
        <v>100</v>
      </c>
      <c r="G125" s="47">
        <v>3198</v>
      </c>
      <c r="H125" s="47">
        <v>100.00000000000001</v>
      </c>
      <c r="I125" s="47">
        <v>2158.09069</v>
      </c>
      <c r="J125" s="47">
        <v>100</v>
      </c>
      <c r="K125" s="47">
        <v>40134</v>
      </c>
      <c r="L125" s="47">
        <v>99.99999999999999</v>
      </c>
      <c r="M125" s="47">
        <v>8174.171939999999</v>
      </c>
      <c r="N125" s="47">
        <v>100.00000000000001</v>
      </c>
    </row>
    <row r="126" spans="1:14" ht="12" customHeight="1">
      <c r="A126" s="53" t="s">
        <v>18</v>
      </c>
      <c r="B126" s="25" t="s">
        <v>16</v>
      </c>
      <c r="C126" s="47">
        <v>12279</v>
      </c>
      <c r="D126" s="47">
        <v>13.237957652335158</v>
      </c>
      <c r="E126" s="47">
        <v>481.09965000000005</v>
      </c>
      <c r="F126" s="47">
        <v>3.1066597067020654</v>
      </c>
      <c r="G126" s="47">
        <v>405</v>
      </c>
      <c r="H126" s="47">
        <v>5.637527839643653</v>
      </c>
      <c r="I126" s="47">
        <v>11.52324</v>
      </c>
      <c r="J126" s="47">
        <v>0.14976557847186026</v>
      </c>
      <c r="K126" s="47">
        <v>12684</v>
      </c>
      <c r="L126" s="47">
        <v>12.691614968981387</v>
      </c>
      <c r="M126" s="47">
        <v>492.6228900000001</v>
      </c>
      <c r="N126" s="47">
        <v>2.125182810938923</v>
      </c>
    </row>
    <row r="127" spans="1:14" ht="12">
      <c r="A127" s="54"/>
      <c r="B127" s="13" t="s">
        <v>4</v>
      </c>
      <c r="C127" s="47">
        <v>37217</v>
      </c>
      <c r="D127" s="47">
        <v>40.1235499590323</v>
      </c>
      <c r="E127" s="47">
        <v>2674.27969</v>
      </c>
      <c r="F127" s="47">
        <v>17.26893161816827</v>
      </c>
      <c r="G127" s="47">
        <v>904</v>
      </c>
      <c r="H127" s="47">
        <v>12.583518930957686</v>
      </c>
      <c r="I127" s="47">
        <v>70.37398</v>
      </c>
      <c r="J127" s="47">
        <v>0.9146385759618932</v>
      </c>
      <c r="K127" s="47">
        <v>38121</v>
      </c>
      <c r="L127" s="47">
        <v>38.14388633179908</v>
      </c>
      <c r="M127" s="47">
        <v>2744.6536699999997</v>
      </c>
      <c r="N127" s="47">
        <v>11.840478629534305</v>
      </c>
    </row>
    <row r="128" spans="1:14" ht="12">
      <c r="A128" s="54"/>
      <c r="B128" s="13" t="s">
        <v>5</v>
      </c>
      <c r="C128" s="47">
        <v>17241</v>
      </c>
      <c r="D128" s="47">
        <v>18.587476820906463</v>
      </c>
      <c r="E128" s="47">
        <v>2082.7337399999997</v>
      </c>
      <c r="F128" s="47">
        <v>13.449074406615956</v>
      </c>
      <c r="G128" s="47">
        <v>975</v>
      </c>
      <c r="H128" s="47">
        <v>13.571826280623608</v>
      </c>
      <c r="I128" s="47">
        <v>121.32151</v>
      </c>
      <c r="J128" s="47">
        <v>1.576794905445828</v>
      </c>
      <c r="K128" s="47">
        <v>18216</v>
      </c>
      <c r="L128" s="47">
        <v>18.22693616169702</v>
      </c>
      <c r="M128" s="47">
        <v>2204.0552500000003</v>
      </c>
      <c r="N128" s="47">
        <v>9.508328635844936</v>
      </c>
    </row>
    <row r="129" spans="1:14" ht="12">
      <c r="A129" s="54"/>
      <c r="B129" s="13" t="s">
        <v>6</v>
      </c>
      <c r="C129" s="47">
        <v>9265</v>
      </c>
      <c r="D129" s="47">
        <v>9.988572167838198</v>
      </c>
      <c r="E129" s="47">
        <v>1599.8908800000002</v>
      </c>
      <c r="F129" s="47">
        <v>10.331158070923788</v>
      </c>
      <c r="G129" s="47">
        <v>741</v>
      </c>
      <c r="H129" s="47">
        <v>10.314587973273943</v>
      </c>
      <c r="I129" s="47">
        <v>129.28686000000002</v>
      </c>
      <c r="J129" s="47">
        <v>1.680319196398792</v>
      </c>
      <c r="K129" s="47">
        <v>10006</v>
      </c>
      <c r="L129" s="47">
        <v>10.012007204322595</v>
      </c>
      <c r="M129" s="47">
        <v>1729.17774</v>
      </c>
      <c r="N129" s="47">
        <v>7.4596996702816885</v>
      </c>
    </row>
    <row r="130" spans="1:14" ht="12">
      <c r="A130" s="54"/>
      <c r="B130" s="13" t="s">
        <v>7</v>
      </c>
      <c r="C130" s="47">
        <v>7640</v>
      </c>
      <c r="D130" s="47">
        <v>8.236663935486654</v>
      </c>
      <c r="E130" s="47">
        <v>1851.43297</v>
      </c>
      <c r="F130" s="47">
        <v>11.955469532265786</v>
      </c>
      <c r="G130" s="47">
        <v>926</v>
      </c>
      <c r="H130" s="47">
        <v>12.889755011135856</v>
      </c>
      <c r="I130" s="47">
        <v>226.90524</v>
      </c>
      <c r="J130" s="47">
        <v>2.9490485772140724</v>
      </c>
      <c r="K130" s="47">
        <v>8566</v>
      </c>
      <c r="L130" s="47">
        <v>8.571142685611367</v>
      </c>
      <c r="M130" s="47">
        <v>2078.33821</v>
      </c>
      <c r="N130" s="47">
        <v>8.965983369570115</v>
      </c>
    </row>
    <row r="131" spans="1:14" ht="12">
      <c r="A131" s="54"/>
      <c r="B131" s="13" t="s">
        <v>8</v>
      </c>
      <c r="C131" s="47">
        <v>5247</v>
      </c>
      <c r="D131" s="47">
        <v>5.656776920091422</v>
      </c>
      <c r="E131" s="47">
        <v>1978.9453099999996</v>
      </c>
      <c r="F131" s="47">
        <v>12.778869525978717</v>
      </c>
      <c r="G131" s="47">
        <v>1100</v>
      </c>
      <c r="H131" s="47">
        <v>15.311804008908686</v>
      </c>
      <c r="I131" s="47">
        <v>422.60295</v>
      </c>
      <c r="J131" s="47">
        <v>5.492498227118817</v>
      </c>
      <c r="K131" s="47">
        <v>6347</v>
      </c>
      <c r="L131" s="47">
        <v>6.350810486291775</v>
      </c>
      <c r="M131" s="47">
        <v>2401.54826</v>
      </c>
      <c r="N131" s="47">
        <v>10.36031655328131</v>
      </c>
    </row>
    <row r="132" spans="1:14" ht="12">
      <c r="A132" s="54"/>
      <c r="B132" s="13" t="s">
        <v>9</v>
      </c>
      <c r="C132" s="47">
        <v>2511</v>
      </c>
      <c r="D132" s="47">
        <v>2.7071025054982965</v>
      </c>
      <c r="E132" s="47">
        <v>1696.45867</v>
      </c>
      <c r="F132" s="47">
        <v>10.954736288364323</v>
      </c>
      <c r="G132" s="47">
        <v>996</v>
      </c>
      <c r="H132" s="47">
        <v>13.864142538975502</v>
      </c>
      <c r="I132" s="47">
        <v>709.56952</v>
      </c>
      <c r="J132" s="47">
        <v>9.222153632901877</v>
      </c>
      <c r="K132" s="47">
        <v>3507</v>
      </c>
      <c r="L132" s="47">
        <v>3.5091054632779666</v>
      </c>
      <c r="M132" s="47">
        <v>2406.02819</v>
      </c>
      <c r="N132" s="47">
        <v>10.379643040993258</v>
      </c>
    </row>
    <row r="133" spans="1:14" ht="12">
      <c r="A133" s="54"/>
      <c r="B133" s="13" t="s">
        <v>10</v>
      </c>
      <c r="C133" s="47">
        <v>874</v>
      </c>
      <c r="D133" s="47">
        <v>0.942257104661693</v>
      </c>
      <c r="E133" s="47">
        <v>1176.49477</v>
      </c>
      <c r="F133" s="47">
        <v>7.597114022229519</v>
      </c>
      <c r="G133" s="47">
        <v>554</v>
      </c>
      <c r="H133" s="47">
        <v>7.711581291759466</v>
      </c>
      <c r="I133" s="47">
        <v>777.75984</v>
      </c>
      <c r="J133" s="47">
        <v>10.108411553502442</v>
      </c>
      <c r="K133" s="47">
        <v>1428</v>
      </c>
      <c r="L133" s="47">
        <v>1.4288573143886332</v>
      </c>
      <c r="M133" s="47">
        <v>1954.25461</v>
      </c>
      <c r="N133" s="47">
        <v>8.430684788865875</v>
      </c>
    </row>
    <row r="134" spans="1:14" ht="12">
      <c r="A134" s="54"/>
      <c r="B134" s="13" t="s">
        <v>11</v>
      </c>
      <c r="C134" s="47">
        <v>389</v>
      </c>
      <c r="D134" s="47">
        <v>0.41937987839061625</v>
      </c>
      <c r="E134" s="47">
        <v>1170.0099800000003</v>
      </c>
      <c r="F134" s="47">
        <v>7.555239047264512</v>
      </c>
      <c r="G134" s="47">
        <v>370</v>
      </c>
      <c r="H134" s="47">
        <v>5.150334075723831</v>
      </c>
      <c r="I134" s="47">
        <v>1127.0194</v>
      </c>
      <c r="J134" s="47">
        <v>14.647678291002258</v>
      </c>
      <c r="K134" s="47">
        <v>759</v>
      </c>
      <c r="L134" s="47">
        <v>0.7594556734040424</v>
      </c>
      <c r="M134" s="47">
        <v>2297.02938</v>
      </c>
      <c r="N134" s="47">
        <v>9.909420479015276</v>
      </c>
    </row>
    <row r="135" spans="1:14" ht="12">
      <c r="A135" s="54"/>
      <c r="B135" s="13" t="s">
        <v>12</v>
      </c>
      <c r="C135" s="47">
        <v>77</v>
      </c>
      <c r="D135" s="47">
        <v>0.08301349777911941</v>
      </c>
      <c r="E135" s="47">
        <v>517.91378</v>
      </c>
      <c r="F135" s="47">
        <v>3.3443837921556536</v>
      </c>
      <c r="G135" s="47">
        <v>116</v>
      </c>
      <c r="H135" s="47">
        <v>1.6146993318485525</v>
      </c>
      <c r="I135" s="47">
        <v>794.4665099999999</v>
      </c>
      <c r="J135" s="47">
        <v>10.325545284717661</v>
      </c>
      <c r="K135" s="47">
        <v>193</v>
      </c>
      <c r="L135" s="47">
        <v>0.19311586952171303</v>
      </c>
      <c r="M135" s="47">
        <v>1312.3802900000003</v>
      </c>
      <c r="N135" s="47">
        <v>5.66162898707983</v>
      </c>
    </row>
    <row r="136" spans="1:14" ht="12">
      <c r="A136" s="54"/>
      <c r="B136" s="13" t="s">
        <v>13</v>
      </c>
      <c r="C136" s="47">
        <v>16</v>
      </c>
      <c r="D136" s="47">
        <v>0.01724955798007676</v>
      </c>
      <c r="E136" s="47">
        <v>256.81549</v>
      </c>
      <c r="F136" s="47">
        <v>1.6583639893314142</v>
      </c>
      <c r="G136" s="47">
        <v>97</v>
      </c>
      <c r="H136" s="47">
        <v>1.3502227171492205</v>
      </c>
      <c r="I136" s="47">
        <v>3303.3555</v>
      </c>
      <c r="J136" s="47">
        <v>42.93314617726448</v>
      </c>
      <c r="K136" s="47">
        <v>113</v>
      </c>
      <c r="L136" s="47">
        <v>0.11306784070442265</v>
      </c>
      <c r="M136" s="47">
        <v>3560.17099</v>
      </c>
      <c r="N136" s="47">
        <v>15.358633034594485</v>
      </c>
    </row>
    <row r="137" spans="1:14" ht="12">
      <c r="A137" s="55"/>
      <c r="B137" s="8" t="s">
        <v>14</v>
      </c>
      <c r="C137" s="47">
        <v>92756</v>
      </c>
      <c r="D137" s="47">
        <v>100</v>
      </c>
      <c r="E137" s="47">
        <v>15486.074929999999</v>
      </c>
      <c r="F137" s="47">
        <v>100.00000000000001</v>
      </c>
      <c r="G137" s="47">
        <v>7184</v>
      </c>
      <c r="H137" s="47">
        <v>100.00000000000001</v>
      </c>
      <c r="I137" s="47">
        <v>7694.184550000001</v>
      </c>
      <c r="J137" s="47">
        <v>99.99999999999999</v>
      </c>
      <c r="K137" s="47">
        <v>99940</v>
      </c>
      <c r="L137" s="47">
        <v>100</v>
      </c>
      <c r="M137" s="47">
        <v>23180.25948</v>
      </c>
      <c r="N137" s="47">
        <v>100.00000000000001</v>
      </c>
    </row>
    <row r="138" spans="1:14" ht="12" customHeight="1">
      <c r="A138" s="53" t="s">
        <v>36</v>
      </c>
      <c r="B138" s="13" t="s">
        <v>16</v>
      </c>
      <c r="C138" s="47">
        <v>8873</v>
      </c>
      <c r="D138" s="47">
        <v>6.5520627958323185</v>
      </c>
      <c r="E138" s="47">
        <v>309.78616999999997</v>
      </c>
      <c r="F138" s="47">
        <v>1.1883901701088144</v>
      </c>
      <c r="G138" s="47">
        <v>429</v>
      </c>
      <c r="H138" s="47">
        <v>6.0050391937290035</v>
      </c>
      <c r="I138" s="47">
        <v>10.51062</v>
      </c>
      <c r="J138" s="47">
        <v>0.15586547402969775</v>
      </c>
      <c r="K138" s="47">
        <v>9302</v>
      </c>
      <c r="L138" s="47">
        <v>6.524651567333254</v>
      </c>
      <c r="M138" s="47">
        <v>320.29678999999993</v>
      </c>
      <c r="N138" s="47">
        <v>0.9761840201305877</v>
      </c>
    </row>
    <row r="139" spans="1:14" ht="12">
      <c r="A139" s="54"/>
      <c r="B139" s="13" t="s">
        <v>4</v>
      </c>
      <c r="C139" s="47">
        <v>43756</v>
      </c>
      <c r="D139" s="47">
        <v>32.31061193445722</v>
      </c>
      <c r="E139" s="47">
        <v>3360.17022</v>
      </c>
      <c r="F139" s="47">
        <v>12.890159878151994</v>
      </c>
      <c r="G139" s="47">
        <v>922</v>
      </c>
      <c r="H139" s="47">
        <v>12.905935050391937</v>
      </c>
      <c r="I139" s="47">
        <v>71.66243</v>
      </c>
      <c r="J139" s="47">
        <v>1.0627059699684733</v>
      </c>
      <c r="K139" s="47">
        <v>44678</v>
      </c>
      <c r="L139" s="47">
        <v>31.338247981650735</v>
      </c>
      <c r="M139" s="47">
        <v>3431.8326500000003</v>
      </c>
      <c r="N139" s="47">
        <v>10.459362370420287</v>
      </c>
    </row>
    <row r="140" spans="1:14" ht="12">
      <c r="A140" s="54"/>
      <c r="B140" s="13" t="s">
        <v>5</v>
      </c>
      <c r="C140" s="47">
        <v>35676</v>
      </c>
      <c r="D140" s="47">
        <v>26.344121751844224</v>
      </c>
      <c r="E140" s="47">
        <v>4273.535</v>
      </c>
      <c r="F140" s="47">
        <v>16.393975836997413</v>
      </c>
      <c r="G140" s="47">
        <v>1057</v>
      </c>
      <c r="H140" s="47">
        <v>14.795632698768197</v>
      </c>
      <c r="I140" s="47">
        <v>131.60236</v>
      </c>
      <c r="J140" s="47">
        <v>1.9515750949826876</v>
      </c>
      <c r="K140" s="47">
        <v>36733</v>
      </c>
      <c r="L140" s="47">
        <v>25.765429587492193</v>
      </c>
      <c r="M140" s="47">
        <v>4405.13736</v>
      </c>
      <c r="N140" s="47">
        <v>13.425750215330739</v>
      </c>
    </row>
    <row r="141" spans="1:14" ht="12">
      <c r="A141" s="54"/>
      <c r="B141" s="13" t="s">
        <v>6</v>
      </c>
      <c r="C141" s="47">
        <v>17184</v>
      </c>
      <c r="D141" s="47">
        <v>12.689129616091801</v>
      </c>
      <c r="E141" s="47">
        <v>2971.2783899999995</v>
      </c>
      <c r="F141" s="47">
        <v>11.398307520741625</v>
      </c>
      <c r="G141" s="47">
        <v>910</v>
      </c>
      <c r="H141" s="47">
        <v>12.737961926091826</v>
      </c>
      <c r="I141" s="47">
        <v>158.04372999999998</v>
      </c>
      <c r="J141" s="47">
        <v>2.3436829505653867</v>
      </c>
      <c r="K141" s="47">
        <v>18094</v>
      </c>
      <c r="L141" s="47">
        <v>12.691576592058471</v>
      </c>
      <c r="M141" s="47">
        <v>3129.32212</v>
      </c>
      <c r="N141" s="47">
        <v>9.537386395240407</v>
      </c>
    </row>
    <row r="142" spans="1:14" ht="12">
      <c r="A142" s="54"/>
      <c r="B142" s="13" t="s">
        <v>7</v>
      </c>
      <c r="C142" s="47">
        <v>14797</v>
      </c>
      <c r="D142" s="47">
        <v>10.926504360411451</v>
      </c>
      <c r="E142" s="47">
        <v>3567.87029</v>
      </c>
      <c r="F142" s="47">
        <v>13.686931152734433</v>
      </c>
      <c r="G142" s="47">
        <v>1106</v>
      </c>
      <c r="H142" s="47">
        <v>15.481522956326987</v>
      </c>
      <c r="I142" s="47">
        <v>270.61135</v>
      </c>
      <c r="J142" s="47">
        <v>4.012985565605688</v>
      </c>
      <c r="K142" s="47">
        <v>15903</v>
      </c>
      <c r="L142" s="47">
        <v>11.15475530803061</v>
      </c>
      <c r="M142" s="47">
        <v>3838.48164</v>
      </c>
      <c r="N142" s="47">
        <v>11.698726167479393</v>
      </c>
    </row>
    <row r="143" spans="1:14" ht="12">
      <c r="A143" s="54"/>
      <c r="B143" s="13" t="s">
        <v>8</v>
      </c>
      <c r="C143" s="47">
        <v>9046</v>
      </c>
      <c r="D143" s="47">
        <v>6.679810667316483</v>
      </c>
      <c r="E143" s="47">
        <v>3387.13307</v>
      </c>
      <c r="F143" s="47">
        <v>12.993593759329189</v>
      </c>
      <c r="G143" s="47">
        <v>1136</v>
      </c>
      <c r="H143" s="47">
        <v>15.90145576707727</v>
      </c>
      <c r="I143" s="47">
        <v>438.85859</v>
      </c>
      <c r="J143" s="47">
        <v>6.507979754034945</v>
      </c>
      <c r="K143" s="47">
        <v>10182</v>
      </c>
      <c r="L143" s="47">
        <v>7.141905209480455</v>
      </c>
      <c r="M143" s="47">
        <v>3825.9916600000006</v>
      </c>
      <c r="N143" s="47">
        <v>11.660659851273882</v>
      </c>
    </row>
    <row r="144" spans="1:14" ht="12">
      <c r="A144" s="54"/>
      <c r="B144" s="13" t="s">
        <v>9</v>
      </c>
      <c r="C144" s="47">
        <v>3633</v>
      </c>
      <c r="D144" s="47">
        <v>2.682705301167453</v>
      </c>
      <c r="E144" s="47">
        <v>2436.86079</v>
      </c>
      <c r="F144" s="47">
        <v>9.348194623277083</v>
      </c>
      <c r="G144" s="47">
        <v>822</v>
      </c>
      <c r="H144" s="47">
        <v>11.50615901455767</v>
      </c>
      <c r="I144" s="47">
        <v>569.84051</v>
      </c>
      <c r="J144" s="47">
        <v>8.45035413824063</v>
      </c>
      <c r="K144" s="47">
        <v>4455</v>
      </c>
      <c r="L144" s="47">
        <v>3.124846563370205</v>
      </c>
      <c r="M144" s="47">
        <v>3006.7012999999997</v>
      </c>
      <c r="N144" s="47">
        <v>9.163668990769045</v>
      </c>
    </row>
    <row r="145" spans="1:14" ht="12">
      <c r="A145" s="54"/>
      <c r="B145" s="13" t="s">
        <v>10</v>
      </c>
      <c r="C145" s="47">
        <v>1436</v>
      </c>
      <c r="D145" s="47">
        <v>1.0603811760188446</v>
      </c>
      <c r="E145" s="47">
        <v>1971.77017</v>
      </c>
      <c r="F145" s="47">
        <v>7.564031305018511</v>
      </c>
      <c r="G145" s="47">
        <v>391</v>
      </c>
      <c r="H145" s="47">
        <v>5.473124300111982</v>
      </c>
      <c r="I145" s="47">
        <v>546.17454</v>
      </c>
      <c r="J145" s="47">
        <v>8.099403610829059</v>
      </c>
      <c r="K145" s="47">
        <v>1827</v>
      </c>
      <c r="L145" s="47">
        <v>1.281502732048791</v>
      </c>
      <c r="M145" s="47">
        <v>2517.94471</v>
      </c>
      <c r="N145" s="47">
        <v>7.6740618895192405</v>
      </c>
    </row>
    <row r="146" spans="1:14" ht="12">
      <c r="A146" s="54"/>
      <c r="B146" s="13" t="s">
        <v>11</v>
      </c>
      <c r="C146" s="47">
        <v>853</v>
      </c>
      <c r="D146" s="47">
        <v>0.6298782333872385</v>
      </c>
      <c r="E146" s="47">
        <v>2532.8422</v>
      </c>
      <c r="F146" s="47">
        <v>9.716394934340626</v>
      </c>
      <c r="G146" s="47">
        <v>213</v>
      </c>
      <c r="H146" s="47">
        <v>2.981522956326988</v>
      </c>
      <c r="I146" s="47">
        <v>670.53944</v>
      </c>
      <c r="J146" s="47">
        <v>9.943652008274306</v>
      </c>
      <c r="K146" s="47">
        <v>1066</v>
      </c>
      <c r="L146" s="47">
        <v>0.747718616510132</v>
      </c>
      <c r="M146" s="47">
        <v>3203.38164</v>
      </c>
      <c r="N146" s="47">
        <v>9.763101176717118</v>
      </c>
    </row>
    <row r="147" spans="1:14" ht="12">
      <c r="A147" s="54"/>
      <c r="B147" s="13" t="s">
        <v>12</v>
      </c>
      <c r="C147" s="47">
        <v>148</v>
      </c>
      <c r="D147" s="47">
        <v>0.10928719641419848</v>
      </c>
      <c r="E147" s="47">
        <v>957.85445</v>
      </c>
      <c r="F147" s="47">
        <v>3.674485574275266</v>
      </c>
      <c r="G147" s="47">
        <v>76</v>
      </c>
      <c r="H147" s="47">
        <v>1.0638297872340425</v>
      </c>
      <c r="I147" s="47">
        <v>524.40867</v>
      </c>
      <c r="J147" s="47">
        <v>7.77663029724539</v>
      </c>
      <c r="K147" s="47">
        <v>224</v>
      </c>
      <c r="L147" s="47">
        <v>0.1571191089101966</v>
      </c>
      <c r="M147" s="47">
        <v>1482.2631199999998</v>
      </c>
      <c r="N147" s="47">
        <v>4.5175650101673135</v>
      </c>
    </row>
    <row r="148" spans="1:14" ht="12">
      <c r="A148" s="54"/>
      <c r="B148" s="13" t="s">
        <v>13</v>
      </c>
      <c r="C148" s="47">
        <v>21</v>
      </c>
      <c r="D148" s="47">
        <v>0.015506967058771404</v>
      </c>
      <c r="E148" s="47">
        <v>298.61487</v>
      </c>
      <c r="F148" s="47">
        <v>1.145535245025049</v>
      </c>
      <c r="G148" s="47">
        <v>82</v>
      </c>
      <c r="H148" s="47">
        <v>1.1478163493840985</v>
      </c>
      <c r="I148" s="47">
        <v>3351.1398200000003</v>
      </c>
      <c r="J148" s="47">
        <v>49.69516513622375</v>
      </c>
      <c r="K148" s="47">
        <v>103</v>
      </c>
      <c r="L148" s="47">
        <v>0.07224673311495648</v>
      </c>
      <c r="M148" s="47">
        <v>3649.75469</v>
      </c>
      <c r="N148" s="47">
        <v>11.123533912952007</v>
      </c>
    </row>
    <row r="149" spans="1:14" ht="12">
      <c r="A149" s="55"/>
      <c r="B149" s="8" t="s">
        <v>14</v>
      </c>
      <c r="C149" s="47">
        <v>135423</v>
      </c>
      <c r="D149" s="47">
        <v>100.00000000000004</v>
      </c>
      <c r="E149" s="47">
        <v>26067.71562</v>
      </c>
      <c r="F149" s="47">
        <v>100</v>
      </c>
      <c r="G149" s="47">
        <v>7144</v>
      </c>
      <c r="H149" s="47">
        <v>99.99999999999999</v>
      </c>
      <c r="I149" s="47">
        <v>6743.392059999999</v>
      </c>
      <c r="J149" s="47">
        <v>100.00000000000001</v>
      </c>
      <c r="K149" s="47">
        <v>142567</v>
      </c>
      <c r="L149" s="47">
        <v>99.99999999999999</v>
      </c>
      <c r="M149" s="47">
        <v>32811.107679999994</v>
      </c>
      <c r="N149" s="47">
        <v>100.00000000000003</v>
      </c>
    </row>
    <row r="150" spans="1:14" ht="12" customHeight="1">
      <c r="A150" s="53" t="s">
        <v>37</v>
      </c>
      <c r="B150" s="13" t="s">
        <v>16</v>
      </c>
      <c r="C150" s="47">
        <v>3152</v>
      </c>
      <c r="D150" s="47">
        <v>13.315871741793755</v>
      </c>
      <c r="E150" s="47">
        <v>116.36824999999999</v>
      </c>
      <c r="F150" s="47">
        <v>3.124124271601901</v>
      </c>
      <c r="G150" s="47">
        <v>381</v>
      </c>
      <c r="H150" s="47">
        <v>7.642928786359077</v>
      </c>
      <c r="I150" s="47">
        <v>10.72741</v>
      </c>
      <c r="J150" s="47">
        <v>0.3275035382661749</v>
      </c>
      <c r="K150" s="47">
        <v>3533</v>
      </c>
      <c r="L150" s="47">
        <v>12.329006141820212</v>
      </c>
      <c r="M150" s="47">
        <v>127.09566000000001</v>
      </c>
      <c r="N150" s="47">
        <v>1.8155647573373346</v>
      </c>
    </row>
    <row r="151" spans="1:14" ht="12">
      <c r="A151" s="54"/>
      <c r="B151" s="13" t="s">
        <v>4</v>
      </c>
      <c r="C151" s="47">
        <v>8329</v>
      </c>
      <c r="D151" s="47">
        <v>35.18651514511427</v>
      </c>
      <c r="E151" s="47">
        <v>598.2742999999999</v>
      </c>
      <c r="F151" s="47">
        <v>16.061797455110284</v>
      </c>
      <c r="G151" s="47">
        <v>818</v>
      </c>
      <c r="H151" s="47">
        <v>16.409227683049146</v>
      </c>
      <c r="I151" s="47">
        <v>62.41615</v>
      </c>
      <c r="J151" s="47">
        <v>1.9055401042704911</v>
      </c>
      <c r="K151" s="47">
        <v>9147</v>
      </c>
      <c r="L151" s="47">
        <v>31.92001675041876</v>
      </c>
      <c r="M151" s="47">
        <v>660.69045</v>
      </c>
      <c r="N151" s="47">
        <v>9.437979994984442</v>
      </c>
    </row>
    <row r="152" spans="1:14" ht="12">
      <c r="A152" s="54"/>
      <c r="B152" s="13" t="s">
        <v>5</v>
      </c>
      <c r="C152" s="47">
        <v>4483</v>
      </c>
      <c r="D152" s="47">
        <v>18.938785856110854</v>
      </c>
      <c r="E152" s="47">
        <v>549.31722</v>
      </c>
      <c r="F152" s="47">
        <v>14.747452675544073</v>
      </c>
      <c r="G152" s="47">
        <v>754</v>
      </c>
      <c r="H152" s="47">
        <v>15.125376128385156</v>
      </c>
      <c r="I152" s="47">
        <v>93.60919</v>
      </c>
      <c r="J152" s="47">
        <v>2.8578511438670318</v>
      </c>
      <c r="K152" s="47">
        <v>5237</v>
      </c>
      <c r="L152" s="47">
        <v>18.275404801786713</v>
      </c>
      <c r="M152" s="47">
        <v>642.92641</v>
      </c>
      <c r="N152" s="47">
        <v>9.184220228742772</v>
      </c>
    </row>
    <row r="153" spans="1:14" ht="12">
      <c r="A153" s="54"/>
      <c r="B153" s="13" t="s">
        <v>6</v>
      </c>
      <c r="C153" s="47">
        <v>2774</v>
      </c>
      <c r="D153" s="47">
        <v>11.718981031642093</v>
      </c>
      <c r="E153" s="47">
        <v>479.03624</v>
      </c>
      <c r="F153" s="47">
        <v>12.860627743056321</v>
      </c>
      <c r="G153" s="47">
        <v>590</v>
      </c>
      <c r="H153" s="47">
        <v>11.835506519558676</v>
      </c>
      <c r="I153" s="47">
        <v>102.53696</v>
      </c>
      <c r="J153" s="47">
        <v>3.130412392465398</v>
      </c>
      <c r="K153" s="47">
        <v>3364</v>
      </c>
      <c r="L153" s="47">
        <v>11.739251814628698</v>
      </c>
      <c r="M153" s="47">
        <v>581.5732</v>
      </c>
      <c r="N153" s="47">
        <v>8.307788052966538</v>
      </c>
    </row>
    <row r="154" spans="1:14" ht="12">
      <c r="A154" s="54"/>
      <c r="B154" s="13" t="s">
        <v>7</v>
      </c>
      <c r="C154" s="47">
        <v>2498</v>
      </c>
      <c r="D154" s="47">
        <v>10.552997338515484</v>
      </c>
      <c r="E154" s="47">
        <v>605.2306100000001</v>
      </c>
      <c r="F154" s="47">
        <v>16.248552664643704</v>
      </c>
      <c r="G154" s="47">
        <v>657</v>
      </c>
      <c r="H154" s="47">
        <v>13.179538615847541</v>
      </c>
      <c r="I154" s="47">
        <v>163.35664</v>
      </c>
      <c r="J154" s="47">
        <v>4.987212905936638</v>
      </c>
      <c r="K154" s="47">
        <v>3155</v>
      </c>
      <c r="L154" s="47">
        <v>11.009910664433278</v>
      </c>
      <c r="M154" s="47">
        <v>768.58725</v>
      </c>
      <c r="N154" s="47">
        <v>10.97928854564207</v>
      </c>
    </row>
    <row r="155" spans="1:14" ht="12">
      <c r="A155" s="54"/>
      <c r="B155" s="13" t="s">
        <v>8</v>
      </c>
      <c r="C155" s="47">
        <v>1670</v>
      </c>
      <c r="D155" s="47">
        <v>7.0550462591356515</v>
      </c>
      <c r="E155" s="47">
        <v>620.18968</v>
      </c>
      <c r="F155" s="47">
        <v>16.65015699974019</v>
      </c>
      <c r="G155" s="47">
        <v>765</v>
      </c>
      <c r="H155" s="47">
        <v>15.346038114343031</v>
      </c>
      <c r="I155" s="47">
        <v>290.22589999999997</v>
      </c>
      <c r="J155" s="47">
        <v>8.860480688860129</v>
      </c>
      <c r="K155" s="47">
        <v>2435</v>
      </c>
      <c r="L155" s="47">
        <v>8.497347850362926</v>
      </c>
      <c r="M155" s="47">
        <v>910.4155800000001</v>
      </c>
      <c r="N155" s="47">
        <v>13.005309871153969</v>
      </c>
    </row>
    <row r="156" spans="1:14" ht="12">
      <c r="A156" s="54"/>
      <c r="B156" s="13" t="s">
        <v>9</v>
      </c>
      <c r="C156" s="47">
        <v>594</v>
      </c>
      <c r="D156" s="47">
        <v>2.5093996873811837</v>
      </c>
      <c r="E156" s="47">
        <v>397.8294</v>
      </c>
      <c r="F156" s="47">
        <v>10.680477574396981</v>
      </c>
      <c r="G156" s="47">
        <v>566</v>
      </c>
      <c r="H156" s="47">
        <v>11.35406218655968</v>
      </c>
      <c r="I156" s="47">
        <v>393.02022000000005</v>
      </c>
      <c r="J156" s="47">
        <v>11.998750179227837</v>
      </c>
      <c r="K156" s="47">
        <v>1160</v>
      </c>
      <c r="L156" s="47">
        <v>4.048017867113344</v>
      </c>
      <c r="M156" s="47">
        <v>790.84962</v>
      </c>
      <c r="N156" s="47">
        <v>11.297307071111815</v>
      </c>
    </row>
    <row r="157" spans="1:14" ht="12">
      <c r="A157" s="54"/>
      <c r="B157" s="13" t="s">
        <v>10</v>
      </c>
      <c r="C157" s="47">
        <v>123</v>
      </c>
      <c r="D157" s="47">
        <v>0.5196231675890329</v>
      </c>
      <c r="E157" s="47">
        <v>170.85078</v>
      </c>
      <c r="F157" s="47">
        <v>4.586810136099122</v>
      </c>
      <c r="G157" s="47">
        <v>235</v>
      </c>
      <c r="H157" s="47">
        <v>4.714142427281845</v>
      </c>
      <c r="I157" s="47">
        <v>324.83178</v>
      </c>
      <c r="J157" s="47">
        <v>9.916984369134738</v>
      </c>
      <c r="K157" s="47">
        <v>358</v>
      </c>
      <c r="L157" s="47">
        <v>1.2493020658849805</v>
      </c>
      <c r="M157" s="47">
        <v>495.68256</v>
      </c>
      <c r="N157" s="47">
        <v>7.08083806136849</v>
      </c>
    </row>
    <row r="158" spans="1:14" ht="12">
      <c r="A158" s="54"/>
      <c r="B158" s="13" t="s">
        <v>11</v>
      </c>
      <c r="C158" s="47">
        <v>40</v>
      </c>
      <c r="D158" s="47">
        <v>0.16898314393139285</v>
      </c>
      <c r="E158" s="47">
        <v>110.12798</v>
      </c>
      <c r="F158" s="47">
        <v>2.956592500965588</v>
      </c>
      <c r="G158" s="47">
        <v>140</v>
      </c>
      <c r="H158" s="47">
        <v>2.8084252758274824</v>
      </c>
      <c r="I158" s="47">
        <v>435.30129999999997</v>
      </c>
      <c r="J158" s="47">
        <v>13.289574646803437</v>
      </c>
      <c r="K158" s="47">
        <v>180</v>
      </c>
      <c r="L158" s="47">
        <v>0.628140703517588</v>
      </c>
      <c r="M158" s="47">
        <v>545.4292800000001</v>
      </c>
      <c r="N158" s="47">
        <v>7.791471230314845</v>
      </c>
    </row>
    <row r="159" spans="1:14" ht="12">
      <c r="A159" s="54"/>
      <c r="B159" s="13" t="s">
        <v>12</v>
      </c>
      <c r="C159" s="47">
        <v>5</v>
      </c>
      <c r="D159" s="47">
        <v>0.021122892991424107</v>
      </c>
      <c r="E159" s="47">
        <v>33.22309</v>
      </c>
      <c r="F159" s="47">
        <v>0.89193626136523</v>
      </c>
      <c r="G159" s="47">
        <v>48</v>
      </c>
      <c r="H159" s="47">
        <v>0.962888665997994</v>
      </c>
      <c r="I159" s="47">
        <v>321.49944</v>
      </c>
      <c r="J159" s="47">
        <v>9.815249361271155</v>
      </c>
      <c r="K159" s="47">
        <v>53</v>
      </c>
      <c r="L159" s="47">
        <v>0.18495254048017867</v>
      </c>
      <c r="M159" s="47">
        <v>354.72253</v>
      </c>
      <c r="N159" s="47">
        <v>5.067220423589093</v>
      </c>
    </row>
    <row r="160" spans="1:14" ht="12">
      <c r="A160" s="54"/>
      <c r="B160" s="13" t="s">
        <v>13</v>
      </c>
      <c r="C160" s="47">
        <v>3</v>
      </c>
      <c r="D160" s="47">
        <v>0.012673735794854464</v>
      </c>
      <c r="E160" s="47">
        <v>44.38027</v>
      </c>
      <c r="F160" s="47">
        <v>1.1914717174765947</v>
      </c>
      <c r="G160" s="47">
        <v>31</v>
      </c>
      <c r="H160" s="47">
        <v>0.6218655967903711</v>
      </c>
      <c r="I160" s="47">
        <v>1077.98466</v>
      </c>
      <c r="J160" s="47">
        <v>32.91044066989697</v>
      </c>
      <c r="K160" s="47">
        <v>34</v>
      </c>
      <c r="L160" s="47">
        <v>0.11864879955332215</v>
      </c>
      <c r="M160" s="47">
        <v>1122.36493</v>
      </c>
      <c r="N160" s="47">
        <v>16.03301176278863</v>
      </c>
    </row>
    <row r="161" spans="1:14" ht="12">
      <c r="A161" s="55"/>
      <c r="B161" s="8" t="s">
        <v>14</v>
      </c>
      <c r="C161" s="47">
        <v>23671</v>
      </c>
      <c r="D161" s="47">
        <v>100</v>
      </c>
      <c r="E161" s="47">
        <v>3724.8278200000004</v>
      </c>
      <c r="F161" s="47">
        <v>99.99999999999997</v>
      </c>
      <c r="G161" s="47">
        <v>4985</v>
      </c>
      <c r="H161" s="47">
        <v>100.00000000000001</v>
      </c>
      <c r="I161" s="47">
        <v>3275.50965</v>
      </c>
      <c r="J161" s="47">
        <v>100</v>
      </c>
      <c r="K161" s="47">
        <v>28656</v>
      </c>
      <c r="L161" s="47">
        <v>100</v>
      </c>
      <c r="M161" s="47">
        <v>7000.33747</v>
      </c>
      <c r="N161" s="47">
        <v>100</v>
      </c>
    </row>
    <row r="162" spans="1:14" ht="12" customHeight="1">
      <c r="A162" s="53" t="s">
        <v>38</v>
      </c>
      <c r="B162" s="13" t="s">
        <v>16</v>
      </c>
      <c r="C162" s="47">
        <v>5539</v>
      </c>
      <c r="D162" s="47">
        <v>11.49337040649057</v>
      </c>
      <c r="E162" s="47">
        <v>201.17068</v>
      </c>
      <c r="F162" s="47">
        <v>2.7208751272153937</v>
      </c>
      <c r="G162" s="47">
        <v>351</v>
      </c>
      <c r="H162" s="47">
        <v>9.62962962962963</v>
      </c>
      <c r="I162" s="47">
        <v>10.20916</v>
      </c>
      <c r="J162" s="47">
        <v>0.5219593828300508</v>
      </c>
      <c r="K162" s="47">
        <v>5890</v>
      </c>
      <c r="L162" s="47">
        <v>11.362321077202052</v>
      </c>
      <c r="M162" s="47">
        <v>211.37984</v>
      </c>
      <c r="N162" s="47">
        <v>2.2608601036882914</v>
      </c>
    </row>
    <row r="163" spans="1:14" ht="12">
      <c r="A163" s="54"/>
      <c r="B163" s="13" t="s">
        <v>4</v>
      </c>
      <c r="C163" s="47">
        <v>18991</v>
      </c>
      <c r="D163" s="47">
        <v>39.40613782084535</v>
      </c>
      <c r="E163" s="47">
        <v>1404.72044</v>
      </c>
      <c r="F163" s="47">
        <v>18.99913499266923</v>
      </c>
      <c r="G163" s="47">
        <v>693</v>
      </c>
      <c r="H163" s="47">
        <v>19.012345679012345</v>
      </c>
      <c r="I163" s="47">
        <v>53.367129999999996</v>
      </c>
      <c r="J163" s="47">
        <v>2.728478566131894</v>
      </c>
      <c r="K163" s="47">
        <v>19684</v>
      </c>
      <c r="L163" s="47">
        <v>37.97214398703654</v>
      </c>
      <c r="M163" s="47">
        <v>1458.0875700000001</v>
      </c>
      <c r="N163" s="47">
        <v>15.59529998081562</v>
      </c>
    </row>
    <row r="164" spans="1:14" ht="12">
      <c r="A164" s="54"/>
      <c r="B164" s="13" t="s">
        <v>5</v>
      </c>
      <c r="C164" s="47">
        <v>10166</v>
      </c>
      <c r="D164" s="47">
        <v>21.09434980183844</v>
      </c>
      <c r="E164" s="47">
        <v>1231.5407</v>
      </c>
      <c r="F164" s="47">
        <v>16.656843128349692</v>
      </c>
      <c r="G164" s="47">
        <v>643</v>
      </c>
      <c r="H164" s="47">
        <v>17.640603566529492</v>
      </c>
      <c r="I164" s="47">
        <v>79.01702</v>
      </c>
      <c r="J164" s="47">
        <v>4.039869586946407</v>
      </c>
      <c r="K164" s="47">
        <v>10809</v>
      </c>
      <c r="L164" s="47">
        <v>20.85149890042054</v>
      </c>
      <c r="M164" s="47">
        <v>1310.55772</v>
      </c>
      <c r="N164" s="47">
        <v>14.017361649666734</v>
      </c>
    </row>
    <row r="165" spans="1:14" ht="12">
      <c r="A165" s="54"/>
      <c r="B165" s="13" t="s">
        <v>6</v>
      </c>
      <c r="C165" s="47">
        <v>5333</v>
      </c>
      <c r="D165" s="47">
        <v>11.065922436868425</v>
      </c>
      <c r="E165" s="47">
        <v>921.89444</v>
      </c>
      <c r="F165" s="47">
        <v>12.468813306761026</v>
      </c>
      <c r="G165" s="47">
        <v>453</v>
      </c>
      <c r="H165" s="47">
        <v>12.427983539094651</v>
      </c>
      <c r="I165" s="47">
        <v>78.91732</v>
      </c>
      <c r="J165" s="47">
        <v>4.034772267434503</v>
      </c>
      <c r="K165" s="47">
        <v>5786</v>
      </c>
      <c r="L165" s="47">
        <v>11.161696053088468</v>
      </c>
      <c r="M165" s="47">
        <v>1000.81176</v>
      </c>
      <c r="N165" s="47">
        <v>10.704404826335667</v>
      </c>
    </row>
    <row r="166" spans="1:14" ht="12">
      <c r="A166" s="54"/>
      <c r="B166" s="13" t="s">
        <v>7</v>
      </c>
      <c r="C166" s="47">
        <v>4301</v>
      </c>
      <c r="D166" s="47">
        <v>8.924532608470109</v>
      </c>
      <c r="E166" s="47">
        <v>1037.6307100000001</v>
      </c>
      <c r="F166" s="47">
        <v>14.034170337714471</v>
      </c>
      <c r="G166" s="47">
        <v>475</v>
      </c>
      <c r="H166" s="47">
        <v>13.031550068587105</v>
      </c>
      <c r="I166" s="47">
        <v>117.0389</v>
      </c>
      <c r="J166" s="47">
        <v>5.983798080459905</v>
      </c>
      <c r="K166" s="47">
        <v>4776</v>
      </c>
      <c r="L166" s="47">
        <v>9.213318415062309</v>
      </c>
      <c r="M166" s="47">
        <v>1154.6696100000001</v>
      </c>
      <c r="N166" s="47">
        <v>12.350025689253616</v>
      </c>
    </row>
    <row r="167" spans="1:14" ht="12">
      <c r="A167" s="54"/>
      <c r="B167" s="13" t="s">
        <v>8</v>
      </c>
      <c r="C167" s="47">
        <v>2477</v>
      </c>
      <c r="D167" s="47">
        <v>5.139750586184716</v>
      </c>
      <c r="E167" s="47">
        <v>922.6958</v>
      </c>
      <c r="F167" s="47">
        <v>12.479651866793459</v>
      </c>
      <c r="G167" s="47">
        <v>471</v>
      </c>
      <c r="H167" s="47">
        <v>12.921810699588477</v>
      </c>
      <c r="I167" s="47">
        <v>180.53377</v>
      </c>
      <c r="J167" s="47">
        <v>9.230073303698086</v>
      </c>
      <c r="K167" s="47">
        <v>2948</v>
      </c>
      <c r="L167" s="47">
        <v>5.686947798911994</v>
      </c>
      <c r="M167" s="47">
        <v>1103.22957</v>
      </c>
      <c r="N167" s="47">
        <v>11.799837297739408</v>
      </c>
    </row>
    <row r="168" spans="1:14" ht="12">
      <c r="A168" s="54"/>
      <c r="B168" s="13" t="s">
        <v>9</v>
      </c>
      <c r="C168" s="47">
        <v>902</v>
      </c>
      <c r="D168" s="47">
        <v>1.871641109704729</v>
      </c>
      <c r="E168" s="47">
        <v>602.67264</v>
      </c>
      <c r="F168" s="47">
        <v>8.151272322732305</v>
      </c>
      <c r="G168" s="47">
        <v>316</v>
      </c>
      <c r="H168" s="47">
        <v>8.669410150891633</v>
      </c>
      <c r="I168" s="47">
        <v>214.15903999999998</v>
      </c>
      <c r="J168" s="47">
        <v>10.949218186988565</v>
      </c>
      <c r="K168" s="47">
        <v>1218</v>
      </c>
      <c r="L168" s="47">
        <v>2.349627686253328</v>
      </c>
      <c r="M168" s="47">
        <v>816.83168</v>
      </c>
      <c r="N168" s="47">
        <v>8.736604951260636</v>
      </c>
    </row>
    <row r="169" spans="1:14" ht="12">
      <c r="A169" s="54"/>
      <c r="B169" s="13" t="s">
        <v>10</v>
      </c>
      <c r="C169" s="47">
        <v>289</v>
      </c>
      <c r="D169" s="47">
        <v>0.5996721515572802</v>
      </c>
      <c r="E169" s="47">
        <v>392.52414</v>
      </c>
      <c r="F169" s="47">
        <v>5.30897031991746</v>
      </c>
      <c r="G169" s="47">
        <v>134</v>
      </c>
      <c r="H169" s="47">
        <v>3.676268861454047</v>
      </c>
      <c r="I169" s="47">
        <v>186.93264</v>
      </c>
      <c r="J169" s="47">
        <v>9.557225609667404</v>
      </c>
      <c r="K169" s="47">
        <v>423</v>
      </c>
      <c r="L169" s="47">
        <v>0.8160037038465991</v>
      </c>
      <c r="M169" s="47">
        <v>579.4567800000001</v>
      </c>
      <c r="N169" s="47">
        <v>6.197708900308012</v>
      </c>
    </row>
    <row r="170" spans="1:14" ht="12">
      <c r="A170" s="54"/>
      <c r="B170" s="13" t="s">
        <v>11</v>
      </c>
      <c r="C170" s="47">
        <v>170</v>
      </c>
      <c r="D170" s="47">
        <v>0.3527483244454589</v>
      </c>
      <c r="E170" s="47">
        <v>509.81227</v>
      </c>
      <c r="F170" s="47">
        <v>6.895316578898171</v>
      </c>
      <c r="G170" s="47">
        <v>59</v>
      </c>
      <c r="H170" s="47">
        <v>1.6186556927297666</v>
      </c>
      <c r="I170" s="47">
        <v>178.00145</v>
      </c>
      <c r="J170" s="47">
        <v>9.1006044556902</v>
      </c>
      <c r="K170" s="47">
        <v>229</v>
      </c>
      <c r="L170" s="47">
        <v>0.4417608704039508</v>
      </c>
      <c r="M170" s="47">
        <v>687.81372</v>
      </c>
      <c r="N170" s="47">
        <v>7.3566646578852035</v>
      </c>
    </row>
    <row r="171" spans="1:14" ht="12">
      <c r="A171" s="54"/>
      <c r="B171" s="13" t="s">
        <v>12</v>
      </c>
      <c r="C171" s="47">
        <v>24</v>
      </c>
      <c r="D171" s="47">
        <v>0.04979976345112361</v>
      </c>
      <c r="E171" s="47">
        <v>158.09468</v>
      </c>
      <c r="F171" s="47">
        <v>2.1382633023712847</v>
      </c>
      <c r="G171" s="47">
        <v>30</v>
      </c>
      <c r="H171" s="47">
        <v>0.823045267489712</v>
      </c>
      <c r="I171" s="47">
        <v>202.75675999999999</v>
      </c>
      <c r="J171" s="47">
        <v>10.366258665181146</v>
      </c>
      <c r="K171" s="47">
        <v>54</v>
      </c>
      <c r="L171" s="47">
        <v>0.10417068559743818</v>
      </c>
      <c r="M171" s="47">
        <v>360.85143999999997</v>
      </c>
      <c r="N171" s="47">
        <v>3.859566853936823</v>
      </c>
    </row>
    <row r="172" spans="1:14" ht="12">
      <c r="A172" s="54"/>
      <c r="B172" s="13" t="s">
        <v>13</v>
      </c>
      <c r="C172" s="47">
        <v>1</v>
      </c>
      <c r="D172" s="47">
        <v>0.002074990143796817</v>
      </c>
      <c r="E172" s="47">
        <v>10.84558</v>
      </c>
      <c r="F172" s="47">
        <v>0.14668871657750887</v>
      </c>
      <c r="G172" s="47">
        <v>20</v>
      </c>
      <c r="H172" s="47">
        <v>0.5486968449931412</v>
      </c>
      <c r="I172" s="47">
        <v>654.99678</v>
      </c>
      <c r="J172" s="47">
        <v>33.487741894971826</v>
      </c>
      <c r="K172" s="47">
        <v>21</v>
      </c>
      <c r="L172" s="47">
        <v>0.04051082217678151</v>
      </c>
      <c r="M172" s="47">
        <v>665.8423600000001</v>
      </c>
      <c r="N172" s="47">
        <v>7.121665089109996</v>
      </c>
    </row>
    <row r="173" spans="1:14" ht="12">
      <c r="A173" s="55"/>
      <c r="B173" s="8" t="s">
        <v>14</v>
      </c>
      <c r="C173" s="47">
        <v>48193</v>
      </c>
      <c r="D173" s="47">
        <v>100</v>
      </c>
      <c r="E173" s="47">
        <v>7393.60208</v>
      </c>
      <c r="F173" s="47">
        <v>100.00000000000003</v>
      </c>
      <c r="G173" s="47">
        <v>3645</v>
      </c>
      <c r="H173" s="47">
        <v>100.00000000000001</v>
      </c>
      <c r="I173" s="47">
        <v>1955.9299700000001</v>
      </c>
      <c r="J173" s="47">
        <v>100</v>
      </c>
      <c r="K173" s="47">
        <v>51838</v>
      </c>
      <c r="L173" s="47">
        <v>100</v>
      </c>
      <c r="M173" s="47">
        <v>9349.53205</v>
      </c>
      <c r="N173" s="47">
        <v>100</v>
      </c>
    </row>
    <row r="174" spans="1:14" ht="12" customHeight="1">
      <c r="A174" s="53" t="s">
        <v>39</v>
      </c>
      <c r="B174" s="25" t="s">
        <v>16</v>
      </c>
      <c r="C174" s="47">
        <v>6483</v>
      </c>
      <c r="D174" s="47">
        <v>6.697175678188468</v>
      </c>
      <c r="E174" s="47">
        <v>221.50491</v>
      </c>
      <c r="F174" s="47">
        <v>1.266609996036628</v>
      </c>
      <c r="G174" s="47">
        <v>342</v>
      </c>
      <c r="H174" s="47">
        <v>7.27195407186902</v>
      </c>
      <c r="I174" s="47">
        <v>8.830599999999999</v>
      </c>
      <c r="J174" s="47">
        <v>0.2750772895194826</v>
      </c>
      <c r="K174" s="47">
        <v>6825</v>
      </c>
      <c r="L174" s="47">
        <v>6.7238067090291125</v>
      </c>
      <c r="M174" s="47">
        <v>230.33551</v>
      </c>
      <c r="N174" s="47">
        <v>1.112826701119095</v>
      </c>
    </row>
    <row r="175" spans="1:14" ht="12">
      <c r="A175" s="54"/>
      <c r="B175" s="13" t="s">
        <v>4</v>
      </c>
      <c r="C175" s="47">
        <v>31862</v>
      </c>
      <c r="D175" s="47">
        <v>32.914609202289206</v>
      </c>
      <c r="E175" s="47">
        <v>2476.83155</v>
      </c>
      <c r="F175" s="47">
        <v>14.163025098309987</v>
      </c>
      <c r="G175" s="47">
        <v>719</v>
      </c>
      <c r="H175" s="47">
        <v>15.288113969806508</v>
      </c>
      <c r="I175" s="47">
        <v>55.499970000000005</v>
      </c>
      <c r="J175" s="47">
        <v>1.7288498308170006</v>
      </c>
      <c r="K175" s="47">
        <v>32581</v>
      </c>
      <c r="L175" s="47">
        <v>32.097926210531504</v>
      </c>
      <c r="M175" s="47">
        <v>2532.3315199999997</v>
      </c>
      <c r="N175" s="47">
        <v>12.234527500955034</v>
      </c>
    </row>
    <row r="176" spans="1:14" ht="12">
      <c r="A176" s="54"/>
      <c r="B176" s="13" t="s">
        <v>5</v>
      </c>
      <c r="C176" s="47">
        <v>25999</v>
      </c>
      <c r="D176" s="47">
        <v>26.85791615875705</v>
      </c>
      <c r="E176" s="47">
        <v>3107.8555499999998</v>
      </c>
      <c r="F176" s="47">
        <v>17.77134830044134</v>
      </c>
      <c r="G176" s="47">
        <v>744</v>
      </c>
      <c r="H176" s="47">
        <v>15.819689559855412</v>
      </c>
      <c r="I176" s="47">
        <v>92.66720000000001</v>
      </c>
      <c r="J176" s="47">
        <v>2.8866262998391736</v>
      </c>
      <c r="K176" s="47">
        <v>26743</v>
      </c>
      <c r="L176" s="47">
        <v>26.346485394808138</v>
      </c>
      <c r="M176" s="47">
        <v>3200.52275</v>
      </c>
      <c r="N176" s="47">
        <v>15.462779376654142</v>
      </c>
    </row>
    <row r="177" spans="1:14" ht="12">
      <c r="A177" s="54"/>
      <c r="B177" s="13" t="s">
        <v>6</v>
      </c>
      <c r="C177" s="47">
        <v>12383</v>
      </c>
      <c r="D177" s="47">
        <v>12.7920910724985</v>
      </c>
      <c r="E177" s="47">
        <v>2143.3006399999995</v>
      </c>
      <c r="F177" s="47">
        <v>12.255827715673217</v>
      </c>
      <c r="G177" s="47">
        <v>603</v>
      </c>
      <c r="H177" s="47">
        <v>12.821603231979587</v>
      </c>
      <c r="I177" s="47">
        <v>104.80923000000001</v>
      </c>
      <c r="J177" s="47">
        <v>3.264856171157572</v>
      </c>
      <c r="K177" s="47">
        <v>12986</v>
      </c>
      <c r="L177" s="47">
        <v>12.793458450322644</v>
      </c>
      <c r="M177" s="47">
        <v>2248.10987</v>
      </c>
      <c r="N177" s="47">
        <v>10.861359112128985</v>
      </c>
    </row>
    <row r="178" spans="1:14" ht="12">
      <c r="A178" s="54"/>
      <c r="B178" s="13" t="s">
        <v>7</v>
      </c>
      <c r="C178" s="47">
        <v>10480</v>
      </c>
      <c r="D178" s="47">
        <v>10.826222598706638</v>
      </c>
      <c r="E178" s="47">
        <v>2531.2684000000004</v>
      </c>
      <c r="F178" s="47">
        <v>14.474306046270677</v>
      </c>
      <c r="G178" s="47">
        <v>675</v>
      </c>
      <c r="H178" s="47">
        <v>14.352540931320434</v>
      </c>
      <c r="I178" s="47">
        <v>166.12748</v>
      </c>
      <c r="J178" s="47">
        <v>5.174948125054025</v>
      </c>
      <c r="K178" s="47">
        <v>11155</v>
      </c>
      <c r="L178" s="47">
        <v>10.9896064233289</v>
      </c>
      <c r="M178" s="47">
        <v>2697.3958799999996</v>
      </c>
      <c r="N178" s="47">
        <v>13.032007781833716</v>
      </c>
    </row>
    <row r="179" spans="1:14" ht="12">
      <c r="A179" s="54"/>
      <c r="B179" s="13" t="s">
        <v>8</v>
      </c>
      <c r="C179" s="47">
        <v>6080</v>
      </c>
      <c r="D179" s="47">
        <v>6.280861965661866</v>
      </c>
      <c r="E179" s="47">
        <v>2269.8354</v>
      </c>
      <c r="F179" s="47">
        <v>12.979379134294575</v>
      </c>
      <c r="G179" s="47">
        <v>669</v>
      </c>
      <c r="H179" s="47">
        <v>14.224962789708698</v>
      </c>
      <c r="I179" s="47">
        <v>253.92898</v>
      </c>
      <c r="J179" s="47">
        <v>7.910005611039672</v>
      </c>
      <c r="K179" s="47">
        <v>6749</v>
      </c>
      <c r="L179" s="47">
        <v>6.648933550071424</v>
      </c>
      <c r="M179" s="47">
        <v>2523.76438</v>
      </c>
      <c r="N179" s="47">
        <v>12.193136826350734</v>
      </c>
    </row>
    <row r="180" spans="1:14" ht="12">
      <c r="A180" s="54"/>
      <c r="B180" s="13" t="s">
        <v>9</v>
      </c>
      <c r="C180" s="47">
        <v>2241</v>
      </c>
      <c r="D180" s="47">
        <v>2.315034813330303</v>
      </c>
      <c r="E180" s="47">
        <v>1503.74087</v>
      </c>
      <c r="F180" s="47">
        <v>8.598695249648488</v>
      </c>
      <c r="G180" s="47">
        <v>505</v>
      </c>
      <c r="H180" s="47">
        <v>10.737826918987881</v>
      </c>
      <c r="I180" s="47">
        <v>346.91345</v>
      </c>
      <c r="J180" s="47">
        <v>10.806515018668334</v>
      </c>
      <c r="K180" s="47">
        <v>2746</v>
      </c>
      <c r="L180" s="47">
        <v>2.705285453918526</v>
      </c>
      <c r="M180" s="47">
        <v>1850.6543199999999</v>
      </c>
      <c r="N180" s="47">
        <v>8.941120463090567</v>
      </c>
    </row>
    <row r="181" spans="1:14" ht="12">
      <c r="A181" s="54"/>
      <c r="B181" s="13" t="s">
        <v>10</v>
      </c>
      <c r="C181" s="47">
        <v>749</v>
      </c>
      <c r="D181" s="47">
        <v>0.7737443441251214</v>
      </c>
      <c r="E181" s="47">
        <v>1034.5571200000002</v>
      </c>
      <c r="F181" s="47">
        <v>5.915807417825932</v>
      </c>
      <c r="G181" s="47">
        <v>236</v>
      </c>
      <c r="H181" s="47">
        <v>5.018073570061662</v>
      </c>
      <c r="I181" s="47">
        <v>327.5019</v>
      </c>
      <c r="J181" s="47">
        <v>10.201836224546538</v>
      </c>
      <c r="K181" s="47">
        <v>985</v>
      </c>
      <c r="L181" s="47">
        <v>0.9703955470173883</v>
      </c>
      <c r="M181" s="47">
        <v>1362.0590200000001</v>
      </c>
      <c r="N181" s="47">
        <v>6.580555668364411</v>
      </c>
    </row>
    <row r="182" spans="1:14" ht="12">
      <c r="A182" s="54"/>
      <c r="B182" s="13" t="s">
        <v>11</v>
      </c>
      <c r="C182" s="47">
        <v>396</v>
      </c>
      <c r="D182" s="47">
        <v>0.40908245697402945</v>
      </c>
      <c r="E182" s="47">
        <v>1188.08794</v>
      </c>
      <c r="F182" s="47">
        <v>6.793727782262549</v>
      </c>
      <c r="G182" s="47">
        <v>127</v>
      </c>
      <c r="H182" s="47">
        <v>2.7004039974484373</v>
      </c>
      <c r="I182" s="47">
        <v>394.12280000000004</v>
      </c>
      <c r="J182" s="47">
        <v>12.277108187646274</v>
      </c>
      <c r="K182" s="47">
        <v>523</v>
      </c>
      <c r="L182" s="47">
        <v>0.5152455544061869</v>
      </c>
      <c r="M182" s="47">
        <v>1582.2107400000002</v>
      </c>
      <c r="N182" s="47">
        <v>7.64418112634653</v>
      </c>
    </row>
    <row r="183" spans="1:14" ht="12">
      <c r="A183" s="54"/>
      <c r="B183" s="13" t="s">
        <v>12</v>
      </c>
      <c r="C183" s="47">
        <v>110</v>
      </c>
      <c r="D183" s="47">
        <v>0.1136340158261193</v>
      </c>
      <c r="E183" s="47">
        <v>731.8394000000001</v>
      </c>
      <c r="F183" s="47">
        <v>4.184806104449099</v>
      </c>
      <c r="G183" s="47">
        <v>39</v>
      </c>
      <c r="H183" s="47">
        <v>0.8292579204762918</v>
      </c>
      <c r="I183" s="47">
        <v>271.61481</v>
      </c>
      <c r="J183" s="47">
        <v>8.460927426012873</v>
      </c>
      <c r="K183" s="47">
        <v>149</v>
      </c>
      <c r="L183" s="47">
        <v>0.14679079848283336</v>
      </c>
      <c r="M183" s="47">
        <v>1003.45421</v>
      </c>
      <c r="N183" s="47">
        <v>4.848017738291277</v>
      </c>
    </row>
    <row r="184" spans="1:14" ht="12">
      <c r="A184" s="54"/>
      <c r="B184" s="13" t="s">
        <v>13</v>
      </c>
      <c r="C184" s="47">
        <v>19</v>
      </c>
      <c r="D184" s="47">
        <v>0.019627693642693334</v>
      </c>
      <c r="E184" s="47">
        <v>279.19037</v>
      </c>
      <c r="F184" s="47">
        <v>1.5964671547875156</v>
      </c>
      <c r="G184" s="47">
        <v>44</v>
      </c>
      <c r="H184" s="47">
        <v>0.9355730384860728</v>
      </c>
      <c r="I184" s="47">
        <v>1188.2086100000001</v>
      </c>
      <c r="J184" s="47">
        <v>37.01324981569906</v>
      </c>
      <c r="K184" s="47">
        <v>63</v>
      </c>
      <c r="L184" s="47">
        <v>0.062065908083345646</v>
      </c>
      <c r="M184" s="47">
        <v>1467.39898</v>
      </c>
      <c r="N184" s="47">
        <v>7.089487704865502</v>
      </c>
    </row>
    <row r="185" spans="1:14" ht="12">
      <c r="A185" s="55"/>
      <c r="B185" s="8" t="s">
        <v>14</v>
      </c>
      <c r="C185" s="47">
        <v>96802</v>
      </c>
      <c r="D185" s="47">
        <v>100</v>
      </c>
      <c r="E185" s="47">
        <v>17488.01215</v>
      </c>
      <c r="F185" s="47">
        <v>100</v>
      </c>
      <c r="G185" s="47">
        <v>4703</v>
      </c>
      <c r="H185" s="47">
        <v>99.99999999999999</v>
      </c>
      <c r="I185" s="47">
        <v>3210.22503</v>
      </c>
      <c r="J185" s="47">
        <v>100</v>
      </c>
      <c r="K185" s="47">
        <v>101505</v>
      </c>
      <c r="L185" s="47">
        <v>100</v>
      </c>
      <c r="M185" s="47">
        <v>20698.23718</v>
      </c>
      <c r="N185" s="47">
        <v>100</v>
      </c>
    </row>
    <row r="186" spans="1:14" ht="12" customHeight="1">
      <c r="A186" s="53" t="s">
        <v>19</v>
      </c>
      <c r="B186" s="25" t="s">
        <v>16</v>
      </c>
      <c r="C186" s="47">
        <v>5572</v>
      </c>
      <c r="D186" s="47">
        <v>15.7677287905371</v>
      </c>
      <c r="E186" s="47">
        <v>207.56292</v>
      </c>
      <c r="F186" s="47">
        <v>4.072148470327952</v>
      </c>
      <c r="G186" s="47">
        <v>338</v>
      </c>
      <c r="H186" s="47">
        <v>8.543983822042467</v>
      </c>
      <c r="I186" s="47">
        <v>9.57912</v>
      </c>
      <c r="J186" s="47">
        <v>0.4297730879912337</v>
      </c>
      <c r="K186" s="47">
        <v>5910</v>
      </c>
      <c r="L186" s="47">
        <v>15.040464193006567</v>
      </c>
      <c r="M186" s="47">
        <v>217.14203999999998</v>
      </c>
      <c r="N186" s="47">
        <v>2.9639861943586707</v>
      </c>
    </row>
    <row r="187" spans="1:14" ht="12">
      <c r="A187" s="54"/>
      <c r="B187" s="13" t="s">
        <v>4</v>
      </c>
      <c r="C187" s="47">
        <v>14316</v>
      </c>
      <c r="D187" s="47">
        <v>40.51163053936273</v>
      </c>
      <c r="E187" s="47">
        <v>1025.1878</v>
      </c>
      <c r="F187" s="47">
        <v>20.113018893590812</v>
      </c>
      <c r="G187" s="47">
        <v>757</v>
      </c>
      <c r="H187" s="47">
        <v>19.135490394337715</v>
      </c>
      <c r="I187" s="47">
        <v>57.34474</v>
      </c>
      <c r="J187" s="47">
        <v>2.572806895607783</v>
      </c>
      <c r="K187" s="47">
        <v>15073</v>
      </c>
      <c r="L187" s="47">
        <v>38.35954598666463</v>
      </c>
      <c r="M187" s="47">
        <v>1082.53254</v>
      </c>
      <c r="N187" s="47">
        <v>14.776555951597512</v>
      </c>
    </row>
    <row r="188" spans="1:14" ht="12">
      <c r="A188" s="54"/>
      <c r="B188" s="13" t="s">
        <v>5</v>
      </c>
      <c r="C188" s="47">
        <v>6525</v>
      </c>
      <c r="D188" s="47">
        <v>18.464542418925802</v>
      </c>
      <c r="E188" s="47">
        <v>793.66558</v>
      </c>
      <c r="F188" s="47">
        <v>15.570816201414717</v>
      </c>
      <c r="G188" s="47">
        <v>735</v>
      </c>
      <c r="H188" s="47">
        <v>18.579373104145603</v>
      </c>
      <c r="I188" s="47">
        <v>90.60202000000001</v>
      </c>
      <c r="J188" s="47">
        <v>4.06491513976686</v>
      </c>
      <c r="K188" s="47">
        <v>7260</v>
      </c>
      <c r="L188" s="47">
        <v>18.476103221865934</v>
      </c>
      <c r="M188" s="47">
        <v>884.2676</v>
      </c>
      <c r="N188" s="47">
        <v>12.070241941720154</v>
      </c>
    </row>
    <row r="189" spans="1:14" ht="12">
      <c r="A189" s="54"/>
      <c r="B189" s="13" t="s">
        <v>6</v>
      </c>
      <c r="C189" s="47">
        <v>3491</v>
      </c>
      <c r="D189" s="47">
        <v>9.878883920991568</v>
      </c>
      <c r="E189" s="47">
        <v>602.03158</v>
      </c>
      <c r="F189" s="47">
        <v>11.811175028690673</v>
      </c>
      <c r="G189" s="47">
        <v>486</v>
      </c>
      <c r="H189" s="47">
        <v>12.285136501516684</v>
      </c>
      <c r="I189" s="47">
        <v>84.19213</v>
      </c>
      <c r="J189" s="47">
        <v>3.7773314975341568</v>
      </c>
      <c r="K189" s="47">
        <v>3977</v>
      </c>
      <c r="L189" s="47">
        <v>10.121138087239782</v>
      </c>
      <c r="M189" s="47">
        <v>686.2237100000001</v>
      </c>
      <c r="N189" s="47">
        <v>9.36694526164343</v>
      </c>
    </row>
    <row r="190" spans="1:14" ht="12">
      <c r="A190" s="54"/>
      <c r="B190" s="13" t="s">
        <v>7</v>
      </c>
      <c r="C190" s="47">
        <v>2734</v>
      </c>
      <c r="D190" s="47">
        <v>7.736714018903164</v>
      </c>
      <c r="E190" s="47">
        <v>661.66419</v>
      </c>
      <c r="F190" s="47">
        <v>12.98109902857063</v>
      </c>
      <c r="G190" s="47">
        <v>548</v>
      </c>
      <c r="H190" s="47">
        <v>13.852376137512639</v>
      </c>
      <c r="I190" s="47">
        <v>134.00871</v>
      </c>
      <c r="J190" s="47">
        <v>6.012382882187688</v>
      </c>
      <c r="K190" s="47">
        <v>3282</v>
      </c>
      <c r="L190" s="47">
        <v>8.352420216826996</v>
      </c>
      <c r="M190" s="47">
        <v>795.6728999999999</v>
      </c>
      <c r="N190" s="47">
        <v>10.860925368598945</v>
      </c>
    </row>
    <row r="191" spans="1:14" ht="12">
      <c r="A191" s="54"/>
      <c r="B191" s="13" t="s">
        <v>8</v>
      </c>
      <c r="C191" s="47">
        <v>1632</v>
      </c>
      <c r="D191" s="47">
        <v>4.618257965929028</v>
      </c>
      <c r="E191" s="47">
        <v>612.01756</v>
      </c>
      <c r="F191" s="47">
        <v>12.00708860121955</v>
      </c>
      <c r="G191" s="47">
        <v>460</v>
      </c>
      <c r="H191" s="47">
        <v>11.627906976744185</v>
      </c>
      <c r="I191" s="47">
        <v>174.92292</v>
      </c>
      <c r="J191" s="47">
        <v>7.848023982249261</v>
      </c>
      <c r="K191" s="47">
        <v>2092</v>
      </c>
      <c r="L191" s="47">
        <v>5.323968035832443</v>
      </c>
      <c r="M191" s="47">
        <v>786.94048</v>
      </c>
      <c r="N191" s="47">
        <v>10.741727942235348</v>
      </c>
    </row>
    <row r="192" spans="1:14" ht="12">
      <c r="A192" s="54"/>
      <c r="B192" s="13" t="s">
        <v>9</v>
      </c>
      <c r="C192" s="47">
        <v>760</v>
      </c>
      <c r="D192" s="47">
        <v>2.1506593468787143</v>
      </c>
      <c r="E192" s="47">
        <v>520.46052</v>
      </c>
      <c r="F192" s="47">
        <v>10.210843586051354</v>
      </c>
      <c r="G192" s="47">
        <v>353</v>
      </c>
      <c r="H192" s="47">
        <v>8.923154701718907</v>
      </c>
      <c r="I192" s="47">
        <v>244.71002</v>
      </c>
      <c r="J192" s="47">
        <v>10.979064982774677</v>
      </c>
      <c r="K192" s="47">
        <v>1113</v>
      </c>
      <c r="L192" s="47">
        <v>2.8324935104596123</v>
      </c>
      <c r="M192" s="47">
        <v>765.1705400000001</v>
      </c>
      <c r="N192" s="47">
        <v>10.444568527080104</v>
      </c>
    </row>
    <row r="193" spans="1:14" ht="12">
      <c r="A193" s="54"/>
      <c r="B193" s="13" t="s">
        <v>10</v>
      </c>
      <c r="C193" s="47">
        <v>207</v>
      </c>
      <c r="D193" s="47">
        <v>0.5857716905314393</v>
      </c>
      <c r="E193" s="47">
        <v>276.53978</v>
      </c>
      <c r="F193" s="47">
        <v>5.425396029848821</v>
      </c>
      <c r="G193" s="47">
        <v>156</v>
      </c>
      <c r="H193" s="47">
        <v>3.9433771486349847</v>
      </c>
      <c r="I193" s="47">
        <v>215.47333</v>
      </c>
      <c r="J193" s="47">
        <v>9.667342972408129</v>
      </c>
      <c r="K193" s="47">
        <v>363</v>
      </c>
      <c r="L193" s="47">
        <v>0.9238051610932966</v>
      </c>
      <c r="M193" s="47">
        <v>492.01311000000004</v>
      </c>
      <c r="N193" s="47">
        <v>6.715972943256286</v>
      </c>
    </row>
    <row r="194" spans="1:14" ht="12">
      <c r="A194" s="54"/>
      <c r="B194" s="13" t="s">
        <v>11</v>
      </c>
      <c r="C194" s="47">
        <v>86</v>
      </c>
      <c r="D194" s="47">
        <v>0.24336408398890713</v>
      </c>
      <c r="E194" s="47">
        <v>258.96405</v>
      </c>
      <c r="F194" s="47">
        <v>5.08058019263475</v>
      </c>
      <c r="G194" s="47">
        <v>74</v>
      </c>
      <c r="H194" s="47">
        <v>1.870576339737108</v>
      </c>
      <c r="I194" s="47">
        <v>222.22714</v>
      </c>
      <c r="J194" s="47">
        <v>9.970356796162926</v>
      </c>
      <c r="K194" s="47">
        <v>160</v>
      </c>
      <c r="L194" s="47">
        <v>0.40718684786481396</v>
      </c>
      <c r="M194" s="47">
        <v>481.19119</v>
      </c>
      <c r="N194" s="47">
        <v>6.568253867408725</v>
      </c>
    </row>
    <row r="195" spans="1:14" ht="12">
      <c r="A195" s="54"/>
      <c r="B195" s="13" t="s">
        <v>12</v>
      </c>
      <c r="C195" s="47">
        <v>10</v>
      </c>
      <c r="D195" s="47">
        <v>0.028298149301035712</v>
      </c>
      <c r="E195" s="47">
        <v>58.5295</v>
      </c>
      <c r="F195" s="47">
        <v>1.1482822360278024</v>
      </c>
      <c r="G195" s="47">
        <v>20</v>
      </c>
      <c r="H195" s="47">
        <v>0.5055611729019212</v>
      </c>
      <c r="I195" s="47">
        <v>137.94728</v>
      </c>
      <c r="J195" s="47">
        <v>6.1890892384260106</v>
      </c>
      <c r="K195" s="47">
        <v>30</v>
      </c>
      <c r="L195" s="47">
        <v>0.07634753397465262</v>
      </c>
      <c r="M195" s="47">
        <v>196.47678000000002</v>
      </c>
      <c r="N195" s="47">
        <v>2.6819056477135694</v>
      </c>
    </row>
    <row r="196" spans="1:14" ht="12">
      <c r="A196" s="54"/>
      <c r="B196" s="13" t="s">
        <v>13</v>
      </c>
      <c r="C196" s="47">
        <v>5</v>
      </c>
      <c r="D196" s="47">
        <v>0.014149074650517856</v>
      </c>
      <c r="E196" s="47">
        <v>80.51189</v>
      </c>
      <c r="F196" s="47">
        <v>1.5795517316229328</v>
      </c>
      <c r="G196" s="47">
        <v>29</v>
      </c>
      <c r="H196" s="47">
        <v>0.7330637007077857</v>
      </c>
      <c r="I196" s="47">
        <v>857.8711000000001</v>
      </c>
      <c r="J196" s="47">
        <v>38.488912524891276</v>
      </c>
      <c r="K196" s="47">
        <v>34</v>
      </c>
      <c r="L196" s="47">
        <v>0.08652720517127296</v>
      </c>
      <c r="M196" s="47">
        <v>938.3829900000001</v>
      </c>
      <c r="N196" s="47">
        <v>12.80891635438725</v>
      </c>
    </row>
    <row r="197" spans="1:14" ht="12">
      <c r="A197" s="55"/>
      <c r="B197" s="8" t="s">
        <v>14</v>
      </c>
      <c r="C197" s="47">
        <v>35338</v>
      </c>
      <c r="D197" s="47">
        <v>100.00000000000001</v>
      </c>
      <c r="E197" s="47">
        <v>5097.13537</v>
      </c>
      <c r="F197" s="47">
        <v>99.99999999999999</v>
      </c>
      <c r="G197" s="47">
        <v>3956</v>
      </c>
      <c r="H197" s="47">
        <v>100</v>
      </c>
      <c r="I197" s="47">
        <v>2228.87851</v>
      </c>
      <c r="J197" s="47">
        <v>100</v>
      </c>
      <c r="K197" s="47">
        <v>39294</v>
      </c>
      <c r="L197" s="47">
        <v>100.00000000000001</v>
      </c>
      <c r="M197" s="47">
        <v>7326.01388</v>
      </c>
      <c r="N197" s="47">
        <v>100</v>
      </c>
    </row>
    <row r="198" spans="1:14" ht="12" customHeight="1">
      <c r="A198" s="53" t="s">
        <v>40</v>
      </c>
      <c r="B198" s="13" t="s">
        <v>16</v>
      </c>
      <c r="C198" s="47">
        <v>7317</v>
      </c>
      <c r="D198" s="47">
        <v>17.931186590207325</v>
      </c>
      <c r="E198" s="47">
        <v>278.8280000000001</v>
      </c>
      <c r="F198" s="47">
        <v>4.77183527511268</v>
      </c>
      <c r="G198" s="47">
        <v>302</v>
      </c>
      <c r="H198" s="47">
        <v>10.0599600266489</v>
      </c>
      <c r="I198" s="47">
        <v>8.71169</v>
      </c>
      <c r="J198" s="47">
        <v>0.24003919545300653</v>
      </c>
      <c r="K198" s="47">
        <v>7619</v>
      </c>
      <c r="L198" s="47">
        <v>17.391800584368152</v>
      </c>
      <c r="M198" s="47">
        <v>287.53969</v>
      </c>
      <c r="N198" s="47">
        <v>3.0355268099328057</v>
      </c>
    </row>
    <row r="199" spans="1:14" ht="12">
      <c r="A199" s="54"/>
      <c r="B199" s="13" t="s">
        <v>4</v>
      </c>
      <c r="C199" s="47">
        <v>17952</v>
      </c>
      <c r="D199" s="47">
        <v>43.99353036318189</v>
      </c>
      <c r="E199" s="47">
        <v>1276.02785</v>
      </c>
      <c r="F199" s="47">
        <v>21.837816527236107</v>
      </c>
      <c r="G199" s="47">
        <v>589</v>
      </c>
      <c r="H199" s="47">
        <v>19.62025316455696</v>
      </c>
      <c r="I199" s="47">
        <v>44.15399000000001</v>
      </c>
      <c r="J199" s="47">
        <v>1.216605301111506</v>
      </c>
      <c r="K199" s="47">
        <v>18541</v>
      </c>
      <c r="L199" s="47">
        <v>42.323319941563184</v>
      </c>
      <c r="M199" s="47">
        <v>1320.18184</v>
      </c>
      <c r="N199" s="47">
        <v>13.937023335131304</v>
      </c>
    </row>
    <row r="200" spans="1:14" ht="12">
      <c r="A200" s="54"/>
      <c r="B200" s="13" t="s">
        <v>5</v>
      </c>
      <c r="C200" s="47">
        <v>6913</v>
      </c>
      <c r="D200" s="47">
        <v>16.94113610743518</v>
      </c>
      <c r="E200" s="47">
        <v>836.2121000000001</v>
      </c>
      <c r="F200" s="47">
        <v>14.310852555181153</v>
      </c>
      <c r="G200" s="47">
        <v>447</v>
      </c>
      <c r="H200" s="47">
        <v>14.890073284477015</v>
      </c>
      <c r="I200" s="47">
        <v>54.85638</v>
      </c>
      <c r="J200" s="47">
        <v>1.5114956249205833</v>
      </c>
      <c r="K200" s="47">
        <v>7360</v>
      </c>
      <c r="L200" s="47">
        <v>16.800584368151934</v>
      </c>
      <c r="M200" s="47">
        <v>891.06848</v>
      </c>
      <c r="N200" s="47">
        <v>9.406917912883866</v>
      </c>
    </row>
    <row r="201" spans="1:14" ht="12">
      <c r="A201" s="54"/>
      <c r="B201" s="13" t="s">
        <v>6</v>
      </c>
      <c r="C201" s="47">
        <v>3258</v>
      </c>
      <c r="D201" s="47">
        <v>7.984119982355536</v>
      </c>
      <c r="E201" s="47">
        <v>560.8084299999999</v>
      </c>
      <c r="F201" s="47">
        <v>9.597620930661765</v>
      </c>
      <c r="G201" s="47">
        <v>322</v>
      </c>
      <c r="H201" s="47">
        <v>10.726182544970019</v>
      </c>
      <c r="I201" s="47">
        <v>55.47005</v>
      </c>
      <c r="J201" s="47">
        <v>1.5284044971455646</v>
      </c>
      <c r="K201" s="47">
        <v>3580</v>
      </c>
      <c r="L201" s="47">
        <v>8.172023374726077</v>
      </c>
      <c r="M201" s="47">
        <v>616.27848</v>
      </c>
      <c r="N201" s="47">
        <v>6.505988263479863</v>
      </c>
    </row>
    <row r="202" spans="1:14" ht="12">
      <c r="A202" s="54"/>
      <c r="B202" s="13" t="s">
        <v>7</v>
      </c>
      <c r="C202" s="47">
        <v>2479</v>
      </c>
      <c r="D202" s="47">
        <v>6.075086997010244</v>
      </c>
      <c r="E202" s="47">
        <v>597.8152299999999</v>
      </c>
      <c r="F202" s="47">
        <v>10.23095170683575</v>
      </c>
      <c r="G202" s="47">
        <v>358</v>
      </c>
      <c r="H202" s="47">
        <v>11.925383077948034</v>
      </c>
      <c r="I202" s="47">
        <v>88.00482000000001</v>
      </c>
      <c r="J202" s="47">
        <v>2.4248574259169757</v>
      </c>
      <c r="K202" s="47">
        <v>2837</v>
      </c>
      <c r="L202" s="47">
        <v>6.475986121256391</v>
      </c>
      <c r="M202" s="47">
        <v>685.82005</v>
      </c>
      <c r="N202" s="47">
        <v>7.240131435644441</v>
      </c>
    </row>
    <row r="203" spans="1:14" ht="12">
      <c r="A203" s="54"/>
      <c r="B203" s="13" t="s">
        <v>8</v>
      </c>
      <c r="C203" s="47">
        <v>1562</v>
      </c>
      <c r="D203" s="47">
        <v>3.827868450718032</v>
      </c>
      <c r="E203" s="47">
        <v>588.1131499999999</v>
      </c>
      <c r="F203" s="47">
        <v>10.064911253273106</v>
      </c>
      <c r="G203" s="47">
        <v>355</v>
      </c>
      <c r="H203" s="47">
        <v>11.825449700199867</v>
      </c>
      <c r="I203" s="47">
        <v>136.79458000000002</v>
      </c>
      <c r="J203" s="47">
        <v>3.769195291101031</v>
      </c>
      <c r="K203" s="47">
        <v>1917</v>
      </c>
      <c r="L203" s="47">
        <v>4.3759130752374</v>
      </c>
      <c r="M203" s="47">
        <v>724.9077299999999</v>
      </c>
      <c r="N203" s="47">
        <v>7.652776036388337</v>
      </c>
    </row>
    <row r="204" spans="1:14" ht="12">
      <c r="A204" s="54"/>
      <c r="B204" s="13" t="s">
        <v>9</v>
      </c>
      <c r="C204" s="47">
        <v>822</v>
      </c>
      <c r="D204" s="47">
        <v>2.014409645640347</v>
      </c>
      <c r="E204" s="47">
        <v>560.6824700000001</v>
      </c>
      <c r="F204" s="47">
        <v>9.595465263471768</v>
      </c>
      <c r="G204" s="47">
        <v>297</v>
      </c>
      <c r="H204" s="47">
        <v>9.893404397068622</v>
      </c>
      <c r="I204" s="47">
        <v>208.28414</v>
      </c>
      <c r="J204" s="47">
        <v>5.738996382013291</v>
      </c>
      <c r="K204" s="47">
        <v>1119</v>
      </c>
      <c r="L204" s="47">
        <v>2.554327976625274</v>
      </c>
      <c r="M204" s="47">
        <v>768.9666100000001</v>
      </c>
      <c r="N204" s="47">
        <v>8.117901082101548</v>
      </c>
    </row>
    <row r="205" spans="1:14" ht="12">
      <c r="A205" s="54"/>
      <c r="B205" s="13" t="s">
        <v>10</v>
      </c>
      <c r="C205" s="47">
        <v>331</v>
      </c>
      <c r="D205" s="47">
        <v>0.8111552222712346</v>
      </c>
      <c r="E205" s="47">
        <v>455.56322</v>
      </c>
      <c r="F205" s="47">
        <v>7.796464642144682</v>
      </c>
      <c r="G205" s="47">
        <v>149</v>
      </c>
      <c r="H205" s="47">
        <v>4.963357761492338</v>
      </c>
      <c r="I205" s="47">
        <v>204.42149</v>
      </c>
      <c r="J205" s="47">
        <v>5.632566125849843</v>
      </c>
      <c r="K205" s="47">
        <v>480</v>
      </c>
      <c r="L205" s="47">
        <v>1.095690284879474</v>
      </c>
      <c r="M205" s="47">
        <v>659.98471</v>
      </c>
      <c r="N205" s="47">
        <v>6.967390419565131</v>
      </c>
    </row>
    <row r="206" spans="1:14" ht="12">
      <c r="A206" s="54"/>
      <c r="B206" s="13" t="s">
        <v>11</v>
      </c>
      <c r="C206" s="47">
        <v>140</v>
      </c>
      <c r="D206" s="47">
        <v>0.34308680096064303</v>
      </c>
      <c r="E206" s="47">
        <v>417.24482</v>
      </c>
      <c r="F206" s="47">
        <v>7.140687271127863</v>
      </c>
      <c r="G206" s="47">
        <v>88</v>
      </c>
      <c r="H206" s="47">
        <v>2.9313790806129245</v>
      </c>
      <c r="I206" s="47">
        <v>273.10776000000004</v>
      </c>
      <c r="J206" s="47">
        <v>7.52512623639877</v>
      </c>
      <c r="K206" s="47">
        <v>228</v>
      </c>
      <c r="L206" s="47">
        <v>0.5204528853177501</v>
      </c>
      <c r="M206" s="47">
        <v>690.35258</v>
      </c>
      <c r="N206" s="47">
        <v>7.287980886730044</v>
      </c>
    </row>
    <row r="207" spans="1:14" ht="12">
      <c r="A207" s="54"/>
      <c r="B207" s="13" t="s">
        <v>12</v>
      </c>
      <c r="C207" s="47">
        <v>28</v>
      </c>
      <c r="D207" s="47">
        <v>0.0686173601921286</v>
      </c>
      <c r="E207" s="47">
        <v>190.6638</v>
      </c>
      <c r="F207" s="47">
        <v>3.263001730554423</v>
      </c>
      <c r="G207" s="47">
        <v>40</v>
      </c>
      <c r="H207" s="47">
        <v>1.3324450366422385</v>
      </c>
      <c r="I207" s="47">
        <v>284.79929</v>
      </c>
      <c r="J207" s="47">
        <v>7.847271015978241</v>
      </c>
      <c r="K207" s="47">
        <v>68</v>
      </c>
      <c r="L207" s="47">
        <v>0.1552227903579255</v>
      </c>
      <c r="M207" s="47">
        <v>475.46308999999997</v>
      </c>
      <c r="N207" s="47">
        <v>5.019414734809287</v>
      </c>
    </row>
    <row r="208" spans="1:14" ht="12">
      <c r="A208" s="54"/>
      <c r="B208" s="13" t="s">
        <v>13</v>
      </c>
      <c r="C208" s="47">
        <v>4</v>
      </c>
      <c r="D208" s="47">
        <v>0.009802480027446943</v>
      </c>
      <c r="E208" s="47">
        <v>81.24347</v>
      </c>
      <c r="F208" s="47">
        <v>1.3903928444007008</v>
      </c>
      <c r="G208" s="47">
        <v>55</v>
      </c>
      <c r="H208" s="47">
        <v>1.832111925383078</v>
      </c>
      <c r="I208" s="47">
        <v>2270.67393</v>
      </c>
      <c r="J208" s="47">
        <v>62.565442904111194</v>
      </c>
      <c r="K208" s="47">
        <v>59</v>
      </c>
      <c r="L208" s="47">
        <v>0.13467859751643538</v>
      </c>
      <c r="M208" s="47">
        <v>2351.9174000000003</v>
      </c>
      <c r="N208" s="47">
        <v>24.828949083333363</v>
      </c>
    </row>
    <row r="209" spans="1:14" ht="12">
      <c r="A209" s="55"/>
      <c r="B209" s="8" t="s">
        <v>14</v>
      </c>
      <c r="C209" s="47">
        <v>40806</v>
      </c>
      <c r="D209" s="47">
        <v>100.00000000000001</v>
      </c>
      <c r="E209" s="47">
        <v>5843.20254</v>
      </c>
      <c r="F209" s="47">
        <v>100</v>
      </c>
      <c r="G209" s="47">
        <v>3002</v>
      </c>
      <c r="H209" s="47">
        <v>99.99999999999999</v>
      </c>
      <c r="I209" s="47">
        <v>3629.27812</v>
      </c>
      <c r="J209" s="47">
        <v>100</v>
      </c>
      <c r="K209" s="47">
        <v>43808</v>
      </c>
      <c r="L209" s="47">
        <v>100.00000000000001</v>
      </c>
      <c r="M209" s="47">
        <v>9472.480660000001</v>
      </c>
      <c r="N209" s="47">
        <v>100</v>
      </c>
    </row>
    <row r="210" spans="1:14" ht="12" customHeight="1">
      <c r="A210" s="53" t="s">
        <v>41</v>
      </c>
      <c r="B210" s="13" t="s">
        <v>16</v>
      </c>
      <c r="C210" s="47">
        <v>6088</v>
      </c>
      <c r="D210" s="47">
        <v>24.460605086584437</v>
      </c>
      <c r="E210" s="47">
        <v>224.62127999999998</v>
      </c>
      <c r="F210" s="47">
        <v>6.6721482409698165</v>
      </c>
      <c r="G210" s="47">
        <v>270</v>
      </c>
      <c r="H210" s="47">
        <v>11.499148211243613</v>
      </c>
      <c r="I210" s="47">
        <v>7.53569</v>
      </c>
      <c r="J210" s="47">
        <v>0.41755813306600237</v>
      </c>
      <c r="K210" s="47">
        <v>6358</v>
      </c>
      <c r="L210" s="47">
        <v>23.34324631934501</v>
      </c>
      <c r="M210" s="47">
        <v>232.15697</v>
      </c>
      <c r="N210" s="47">
        <v>4.489373421986207</v>
      </c>
    </row>
    <row r="211" spans="1:14" ht="12">
      <c r="A211" s="54"/>
      <c r="B211" s="13" t="s">
        <v>4</v>
      </c>
      <c r="C211" s="47">
        <v>10452</v>
      </c>
      <c r="D211" s="47">
        <v>41.99445538189562</v>
      </c>
      <c r="E211" s="47">
        <v>730.1647399999999</v>
      </c>
      <c r="F211" s="47">
        <v>21.68880609000707</v>
      </c>
      <c r="G211" s="47">
        <v>441</v>
      </c>
      <c r="H211" s="47">
        <v>18.781942078364565</v>
      </c>
      <c r="I211" s="47">
        <v>33.22179</v>
      </c>
      <c r="J211" s="47">
        <v>1.8408438523228514</v>
      </c>
      <c r="K211" s="47">
        <v>10893</v>
      </c>
      <c r="L211" s="47">
        <v>39.99339134265888</v>
      </c>
      <c r="M211" s="47">
        <v>763.38653</v>
      </c>
      <c r="N211" s="47">
        <v>14.762112024826465</v>
      </c>
    </row>
    <row r="212" spans="1:14" ht="12">
      <c r="A212" s="54"/>
      <c r="B212" s="13" t="s">
        <v>5</v>
      </c>
      <c r="C212" s="47">
        <v>3563</v>
      </c>
      <c r="D212" s="47">
        <v>14.315561091245128</v>
      </c>
      <c r="E212" s="47">
        <v>430.12313</v>
      </c>
      <c r="F212" s="47">
        <v>12.776373125600262</v>
      </c>
      <c r="G212" s="47">
        <v>344</v>
      </c>
      <c r="H212" s="47">
        <v>14.65076660988075</v>
      </c>
      <c r="I212" s="47">
        <v>42.04703</v>
      </c>
      <c r="J212" s="47">
        <v>2.3298569006647294</v>
      </c>
      <c r="K212" s="47">
        <v>3907</v>
      </c>
      <c r="L212" s="47">
        <v>14.344457906524214</v>
      </c>
      <c r="M212" s="47">
        <v>472.17015999999995</v>
      </c>
      <c r="N212" s="47">
        <v>9.130667784641465</v>
      </c>
    </row>
    <row r="213" spans="1:14" ht="12">
      <c r="A213" s="54"/>
      <c r="B213" s="13" t="s">
        <v>6</v>
      </c>
      <c r="C213" s="47">
        <v>1717</v>
      </c>
      <c r="D213" s="47">
        <v>6.898629916830728</v>
      </c>
      <c r="E213" s="47">
        <v>295.00485</v>
      </c>
      <c r="F213" s="47">
        <v>8.762821096046931</v>
      </c>
      <c r="G213" s="47">
        <v>278</v>
      </c>
      <c r="H213" s="47">
        <v>11.839863713798977</v>
      </c>
      <c r="I213" s="47">
        <v>48.07224</v>
      </c>
      <c r="J213" s="47">
        <v>2.663718224436091</v>
      </c>
      <c r="K213" s="47">
        <v>1995</v>
      </c>
      <c r="L213" s="47">
        <v>7.324595219737856</v>
      </c>
      <c r="M213" s="47">
        <v>343.07709000000006</v>
      </c>
      <c r="N213" s="47">
        <v>6.634309405133822</v>
      </c>
    </row>
    <row r="214" spans="1:14" ht="12">
      <c r="A214" s="54"/>
      <c r="B214" s="13" t="s">
        <v>7</v>
      </c>
      <c r="C214" s="47">
        <v>1375</v>
      </c>
      <c r="D214" s="47">
        <v>5.524528908353088</v>
      </c>
      <c r="E214" s="47">
        <v>330.60506</v>
      </c>
      <c r="F214" s="47">
        <v>9.820289375675896</v>
      </c>
      <c r="G214" s="47">
        <v>294</v>
      </c>
      <c r="H214" s="47">
        <v>12.52129471890971</v>
      </c>
      <c r="I214" s="47">
        <v>72.33518000000001</v>
      </c>
      <c r="J214" s="47">
        <v>4.008145599910988</v>
      </c>
      <c r="K214" s="47">
        <v>1669</v>
      </c>
      <c r="L214" s="47">
        <v>6.12769394573558</v>
      </c>
      <c r="M214" s="47">
        <v>402.94024</v>
      </c>
      <c r="N214" s="47">
        <v>7.791922870567893</v>
      </c>
    </row>
    <row r="215" spans="1:14" ht="12">
      <c r="A215" s="54"/>
      <c r="B215" s="13" t="s">
        <v>8</v>
      </c>
      <c r="C215" s="47">
        <v>875</v>
      </c>
      <c r="D215" s="47">
        <v>3.5156093053156012</v>
      </c>
      <c r="E215" s="47">
        <v>330.94484</v>
      </c>
      <c r="F215" s="47">
        <v>9.830382197377013</v>
      </c>
      <c r="G215" s="47">
        <v>263</v>
      </c>
      <c r="H215" s="47">
        <v>11.201022146507666</v>
      </c>
      <c r="I215" s="47">
        <v>101.84178</v>
      </c>
      <c r="J215" s="47">
        <v>5.643128038032157</v>
      </c>
      <c r="K215" s="47">
        <v>1138</v>
      </c>
      <c r="L215" s="47">
        <v>4.178140030106105</v>
      </c>
      <c r="M215" s="47">
        <v>432.78662</v>
      </c>
      <c r="N215" s="47">
        <v>8.369082131022147</v>
      </c>
    </row>
    <row r="216" spans="1:14" ht="12">
      <c r="A216" s="54"/>
      <c r="B216" s="13" t="s">
        <v>9</v>
      </c>
      <c r="C216" s="47">
        <v>515</v>
      </c>
      <c r="D216" s="47">
        <v>2.069187191128611</v>
      </c>
      <c r="E216" s="47">
        <v>347.63191</v>
      </c>
      <c r="F216" s="47">
        <v>10.326054756750908</v>
      </c>
      <c r="G216" s="47">
        <v>257</v>
      </c>
      <c r="H216" s="47">
        <v>10.945485519591141</v>
      </c>
      <c r="I216" s="47">
        <v>179.68038</v>
      </c>
      <c r="J216" s="47">
        <v>9.956222193507148</v>
      </c>
      <c r="K216" s="47">
        <v>772</v>
      </c>
      <c r="L216" s="47">
        <v>2.83437970407901</v>
      </c>
      <c r="M216" s="47">
        <v>527.31229</v>
      </c>
      <c r="N216" s="47">
        <v>10.196987752780732</v>
      </c>
    </row>
    <row r="217" spans="1:14" ht="12">
      <c r="A217" s="54"/>
      <c r="B217" s="13" t="s">
        <v>10</v>
      </c>
      <c r="C217" s="47">
        <v>204</v>
      </c>
      <c r="D217" s="47">
        <v>0.8196391980392945</v>
      </c>
      <c r="E217" s="47">
        <v>273.68909</v>
      </c>
      <c r="F217" s="47">
        <v>8.12965797548714</v>
      </c>
      <c r="G217" s="47">
        <v>112</v>
      </c>
      <c r="H217" s="47">
        <v>4.770017035775128</v>
      </c>
      <c r="I217" s="47">
        <v>154.17684</v>
      </c>
      <c r="J217" s="47">
        <v>8.543052258308895</v>
      </c>
      <c r="K217" s="47">
        <v>316</v>
      </c>
      <c r="L217" s="47">
        <v>1.1601865109960716</v>
      </c>
      <c r="M217" s="47">
        <v>427.86592999999993</v>
      </c>
      <c r="N217" s="47">
        <v>8.273927482407316</v>
      </c>
    </row>
    <row r="218" spans="1:14" ht="12">
      <c r="A218" s="54"/>
      <c r="B218" s="13" t="s">
        <v>11</v>
      </c>
      <c r="C218" s="47">
        <v>75</v>
      </c>
      <c r="D218" s="47">
        <v>0.30133794045562295</v>
      </c>
      <c r="E218" s="47">
        <v>218.75015</v>
      </c>
      <c r="F218" s="47">
        <v>6.49775225452541</v>
      </c>
      <c r="G218" s="47">
        <v>50</v>
      </c>
      <c r="H218" s="47">
        <v>2.1294718909710393</v>
      </c>
      <c r="I218" s="47">
        <v>157.89181000000002</v>
      </c>
      <c r="J218" s="47">
        <v>8.748901482148547</v>
      </c>
      <c r="K218" s="47">
        <v>125</v>
      </c>
      <c r="L218" s="47">
        <v>0.45893453757756</v>
      </c>
      <c r="M218" s="47">
        <v>376.64196000000004</v>
      </c>
      <c r="N218" s="47">
        <v>7.283375574848313</v>
      </c>
    </row>
    <row r="219" spans="1:14" ht="12">
      <c r="A219" s="54"/>
      <c r="B219" s="13" t="s">
        <v>12</v>
      </c>
      <c r="C219" s="47">
        <v>23</v>
      </c>
      <c r="D219" s="47">
        <v>0.09241030173972438</v>
      </c>
      <c r="E219" s="47">
        <v>158.80606</v>
      </c>
      <c r="F219" s="47">
        <v>4.717173608325743</v>
      </c>
      <c r="G219" s="47">
        <v>22</v>
      </c>
      <c r="H219" s="47">
        <v>0.9369676320272573</v>
      </c>
      <c r="I219" s="47">
        <v>162.1138</v>
      </c>
      <c r="J219" s="47">
        <v>8.982845057617192</v>
      </c>
      <c r="K219" s="47">
        <v>45</v>
      </c>
      <c r="L219" s="47">
        <v>0.1652164335279216</v>
      </c>
      <c r="M219" s="47">
        <v>320.91985999999997</v>
      </c>
      <c r="N219" s="47">
        <v>6.205840341866689</v>
      </c>
    </row>
    <row r="220" spans="1:14" ht="12">
      <c r="A220" s="54"/>
      <c r="B220" s="13" t="s">
        <v>13</v>
      </c>
      <c r="C220" s="47">
        <v>2</v>
      </c>
      <c r="D220" s="47">
        <v>0.008035678412149947</v>
      </c>
      <c r="E220" s="47">
        <v>26.20999</v>
      </c>
      <c r="F220" s="47">
        <v>0.778541279233813</v>
      </c>
      <c r="G220" s="47">
        <v>17</v>
      </c>
      <c r="H220" s="47">
        <v>0.7240204429301533</v>
      </c>
      <c r="I220" s="47">
        <v>845.7878599999999</v>
      </c>
      <c r="J220" s="47">
        <v>46.8657282599854</v>
      </c>
      <c r="K220" s="47">
        <v>19</v>
      </c>
      <c r="L220" s="47">
        <v>0.0697580497117891</v>
      </c>
      <c r="M220" s="47">
        <v>871.99785</v>
      </c>
      <c r="N220" s="47">
        <v>16.862401209918946</v>
      </c>
    </row>
    <row r="221" spans="1:14" ht="12">
      <c r="A221" s="55"/>
      <c r="B221" s="8" t="s">
        <v>14</v>
      </c>
      <c r="C221" s="47">
        <v>24889</v>
      </c>
      <c r="D221" s="47">
        <v>100.00000000000001</v>
      </c>
      <c r="E221" s="47">
        <v>3366.5510999999997</v>
      </c>
      <c r="F221" s="47">
        <v>100</v>
      </c>
      <c r="G221" s="47">
        <v>2348</v>
      </c>
      <c r="H221" s="47">
        <v>100</v>
      </c>
      <c r="I221" s="47">
        <v>1804.7043999999999</v>
      </c>
      <c r="J221" s="47">
        <v>100</v>
      </c>
      <c r="K221" s="47">
        <v>27237</v>
      </c>
      <c r="L221" s="47">
        <v>100.00000000000001</v>
      </c>
      <c r="M221" s="47">
        <v>5171.2555</v>
      </c>
      <c r="N221" s="47">
        <v>99.99999999999999</v>
      </c>
    </row>
    <row r="222" spans="1:14" ht="12" customHeight="1">
      <c r="A222" s="53" t="s">
        <v>42</v>
      </c>
      <c r="B222" s="13" t="s">
        <v>16</v>
      </c>
      <c r="C222" s="47">
        <v>6781</v>
      </c>
      <c r="D222" s="47">
        <v>10.390426281756612</v>
      </c>
      <c r="E222" s="47">
        <v>246.81646999999998</v>
      </c>
      <c r="F222" s="47">
        <v>2.1499369755977025</v>
      </c>
      <c r="G222" s="47">
        <v>313</v>
      </c>
      <c r="H222" s="47">
        <v>6.83854052873061</v>
      </c>
      <c r="I222" s="47">
        <v>8.00737</v>
      </c>
      <c r="J222" s="47">
        <v>0.17083144927666738</v>
      </c>
      <c r="K222" s="47">
        <v>7094</v>
      </c>
      <c r="L222" s="47">
        <v>10.157648305388108</v>
      </c>
      <c r="M222" s="47">
        <v>254.82384</v>
      </c>
      <c r="N222" s="47">
        <v>1.5761521045036115</v>
      </c>
    </row>
    <row r="223" spans="1:14" ht="12">
      <c r="A223" s="54"/>
      <c r="B223" s="13" t="s">
        <v>4</v>
      </c>
      <c r="C223" s="47">
        <v>30034</v>
      </c>
      <c r="D223" s="47">
        <v>46.02065520517299</v>
      </c>
      <c r="E223" s="47">
        <v>2177.71512</v>
      </c>
      <c r="F223" s="47">
        <v>18.969359130718416</v>
      </c>
      <c r="G223" s="47">
        <v>670</v>
      </c>
      <c r="H223" s="47">
        <v>14.638409438496833</v>
      </c>
      <c r="I223" s="47">
        <v>51.37782</v>
      </c>
      <c r="J223" s="47">
        <v>1.096108641323649</v>
      </c>
      <c r="K223" s="47">
        <v>30704</v>
      </c>
      <c r="L223" s="47">
        <v>43.963974283709675</v>
      </c>
      <c r="M223" s="47">
        <v>2229.0929400000005</v>
      </c>
      <c r="N223" s="47">
        <v>13.787522896268822</v>
      </c>
    </row>
    <row r="224" spans="1:14" ht="12">
      <c r="A224" s="54"/>
      <c r="B224" s="13" t="s">
        <v>5</v>
      </c>
      <c r="C224" s="47">
        <v>12685</v>
      </c>
      <c r="D224" s="47">
        <v>19.43703839906837</v>
      </c>
      <c r="E224" s="47">
        <v>1518.89484</v>
      </c>
      <c r="F224" s="47">
        <v>13.230592668959881</v>
      </c>
      <c r="G224" s="47">
        <v>635</v>
      </c>
      <c r="H224" s="47">
        <v>13.873716408127596</v>
      </c>
      <c r="I224" s="47">
        <v>78.79301999999998</v>
      </c>
      <c r="J224" s="47">
        <v>1.6809921109534636</v>
      </c>
      <c r="K224" s="47">
        <v>13320</v>
      </c>
      <c r="L224" s="47">
        <v>19.072438036054354</v>
      </c>
      <c r="M224" s="47">
        <v>1597.68786</v>
      </c>
      <c r="N224" s="47">
        <v>9.882117320258855</v>
      </c>
    </row>
    <row r="225" spans="1:14" ht="12">
      <c r="A225" s="54"/>
      <c r="B225" s="13" t="s">
        <v>6</v>
      </c>
      <c r="C225" s="47">
        <v>5410</v>
      </c>
      <c r="D225" s="47">
        <v>8.289663203702</v>
      </c>
      <c r="E225" s="47">
        <v>932.6790900000001</v>
      </c>
      <c r="F225" s="47">
        <v>8.124260354091515</v>
      </c>
      <c r="G225" s="47">
        <v>493</v>
      </c>
      <c r="H225" s="47">
        <v>10.771247542058116</v>
      </c>
      <c r="I225" s="47">
        <v>85.59861</v>
      </c>
      <c r="J225" s="47">
        <v>1.8261844528688238</v>
      </c>
      <c r="K225" s="47">
        <v>5903</v>
      </c>
      <c r="L225" s="47">
        <v>8.452297426939102</v>
      </c>
      <c r="M225" s="47">
        <v>1018.2777</v>
      </c>
      <c r="N225" s="47">
        <v>6.298313924725791</v>
      </c>
    </row>
    <row r="226" spans="1:14" ht="12">
      <c r="A226" s="54"/>
      <c r="B226" s="13" t="s">
        <v>7</v>
      </c>
      <c r="C226" s="47">
        <v>4602</v>
      </c>
      <c r="D226" s="47">
        <v>7.051576721522479</v>
      </c>
      <c r="E226" s="47">
        <v>1109.22823</v>
      </c>
      <c r="F226" s="47">
        <v>9.662121762189505</v>
      </c>
      <c r="G226" s="47">
        <v>602</v>
      </c>
      <c r="H226" s="47">
        <v>13.152720122350885</v>
      </c>
      <c r="I226" s="47">
        <v>147.24830999999998</v>
      </c>
      <c r="J226" s="47">
        <v>3.1414362269808924</v>
      </c>
      <c r="K226" s="47">
        <v>5204</v>
      </c>
      <c r="L226" s="47">
        <v>7.4514239894614755</v>
      </c>
      <c r="M226" s="47">
        <v>1256.47654</v>
      </c>
      <c r="N226" s="47">
        <v>7.771636055639128</v>
      </c>
    </row>
    <row r="227" spans="1:14" ht="12">
      <c r="A227" s="54"/>
      <c r="B227" s="13" t="s">
        <v>8</v>
      </c>
      <c r="C227" s="47">
        <v>2738</v>
      </c>
      <c r="D227" s="47">
        <v>4.195397015108333</v>
      </c>
      <c r="E227" s="47">
        <v>1034.6562099999999</v>
      </c>
      <c r="F227" s="47">
        <v>9.012549457946552</v>
      </c>
      <c r="G227" s="47">
        <v>637</v>
      </c>
      <c r="H227" s="47">
        <v>13.917413152720123</v>
      </c>
      <c r="I227" s="47">
        <v>243.86817</v>
      </c>
      <c r="J227" s="47">
        <v>5.202751079761357</v>
      </c>
      <c r="K227" s="47">
        <v>3375</v>
      </c>
      <c r="L227" s="47">
        <v>4.832543421297556</v>
      </c>
      <c r="M227" s="47">
        <v>1278.52438</v>
      </c>
      <c r="N227" s="47">
        <v>7.9080077130780815</v>
      </c>
    </row>
    <row r="228" spans="1:14" ht="12">
      <c r="A228" s="54"/>
      <c r="B228" s="13" t="s">
        <v>9</v>
      </c>
      <c r="C228" s="47">
        <v>1623</v>
      </c>
      <c r="D228" s="47">
        <v>2.4868989611106005</v>
      </c>
      <c r="E228" s="47">
        <v>1109.69426</v>
      </c>
      <c r="F228" s="47">
        <v>9.666181196022011</v>
      </c>
      <c r="G228" s="47">
        <v>559</v>
      </c>
      <c r="H228" s="47">
        <v>12.213240113611535</v>
      </c>
      <c r="I228" s="47">
        <v>399.59301999999997</v>
      </c>
      <c r="J228" s="47">
        <v>8.525028158738804</v>
      </c>
      <c r="K228" s="47">
        <v>2182</v>
      </c>
      <c r="L228" s="47">
        <v>3.1243288134137086</v>
      </c>
      <c r="M228" s="47">
        <v>1509.28728</v>
      </c>
      <c r="N228" s="47">
        <v>9.335336610077501</v>
      </c>
    </row>
    <row r="229" spans="1:14" ht="12">
      <c r="A229" s="54"/>
      <c r="B229" s="13" t="s">
        <v>10</v>
      </c>
      <c r="C229" s="47">
        <v>810</v>
      </c>
      <c r="D229" s="47">
        <v>1.241151052679967</v>
      </c>
      <c r="E229" s="47">
        <v>1127.67658</v>
      </c>
      <c r="F229" s="47">
        <v>9.822819262659259</v>
      </c>
      <c r="G229" s="47">
        <v>339</v>
      </c>
      <c r="H229" s="47">
        <v>7.406598208433472</v>
      </c>
      <c r="I229" s="47">
        <v>479.74589</v>
      </c>
      <c r="J229" s="47">
        <v>10.235031686212158</v>
      </c>
      <c r="K229" s="47">
        <v>1149</v>
      </c>
      <c r="L229" s="47">
        <v>1.6452125603173013</v>
      </c>
      <c r="M229" s="47">
        <v>1607.42247</v>
      </c>
      <c r="N229" s="47">
        <v>9.942328429384366</v>
      </c>
    </row>
    <row r="230" spans="1:14" ht="12">
      <c r="A230" s="54"/>
      <c r="B230" s="13" t="s">
        <v>11</v>
      </c>
      <c r="C230" s="47">
        <v>472</v>
      </c>
      <c r="D230" s="47">
        <v>0.7232386381048697</v>
      </c>
      <c r="E230" s="47">
        <v>1411.57214</v>
      </c>
      <c r="F230" s="47">
        <v>12.295739978412207</v>
      </c>
      <c r="G230" s="47">
        <v>193</v>
      </c>
      <c r="H230" s="47">
        <v>4.216735853178938</v>
      </c>
      <c r="I230" s="47">
        <v>592.16394</v>
      </c>
      <c r="J230" s="47">
        <v>12.633389499870933</v>
      </c>
      <c r="K230" s="47">
        <v>665</v>
      </c>
      <c r="L230" s="47">
        <v>0.9521900370852961</v>
      </c>
      <c r="M230" s="47">
        <v>2003.73608</v>
      </c>
      <c r="N230" s="47">
        <v>12.393631770723715</v>
      </c>
    </row>
    <row r="231" spans="1:14" ht="12">
      <c r="A231" s="54"/>
      <c r="B231" s="13" t="s">
        <v>12</v>
      </c>
      <c r="C231" s="47">
        <v>91</v>
      </c>
      <c r="D231" s="47">
        <v>0.1394379577702185</v>
      </c>
      <c r="E231" s="47">
        <v>581.9014</v>
      </c>
      <c r="F231" s="47">
        <v>5.068751433046867</v>
      </c>
      <c r="G231" s="47">
        <v>66</v>
      </c>
      <c r="H231" s="47">
        <v>1.4419925715534192</v>
      </c>
      <c r="I231" s="47">
        <v>425.67613</v>
      </c>
      <c r="J231" s="47">
        <v>9.081492451377054</v>
      </c>
      <c r="K231" s="47">
        <v>157</v>
      </c>
      <c r="L231" s="47">
        <v>0.22480276063517518</v>
      </c>
      <c r="M231" s="47">
        <v>1007.57753</v>
      </c>
      <c r="N231" s="47">
        <v>6.232130574439388</v>
      </c>
    </row>
    <row r="232" spans="1:14" ht="12">
      <c r="A232" s="54"/>
      <c r="B232" s="13" t="s">
        <v>13</v>
      </c>
      <c r="C232" s="47">
        <v>16</v>
      </c>
      <c r="D232" s="47">
        <v>0.0245165640035549</v>
      </c>
      <c r="E232" s="47">
        <v>229.338</v>
      </c>
      <c r="F232" s="47">
        <v>1.997687780356092</v>
      </c>
      <c r="G232" s="47">
        <v>70</v>
      </c>
      <c r="H232" s="47">
        <v>1.529386060738475</v>
      </c>
      <c r="I232" s="47">
        <v>2175.22039</v>
      </c>
      <c r="J232" s="47">
        <v>46.406754242636175</v>
      </c>
      <c r="K232" s="47">
        <v>86</v>
      </c>
      <c r="L232" s="47">
        <v>0.12314036569824882</v>
      </c>
      <c r="M232" s="47">
        <v>2404.5583899999997</v>
      </c>
      <c r="N232" s="47">
        <v>14.872822600900742</v>
      </c>
    </row>
    <row r="233" spans="1:14" ht="12">
      <c r="A233" s="55"/>
      <c r="B233" s="8" t="s">
        <v>14</v>
      </c>
      <c r="C233" s="47">
        <v>65262</v>
      </c>
      <c r="D233" s="47">
        <v>99.99999999999999</v>
      </c>
      <c r="E233" s="47">
        <v>11480.17234</v>
      </c>
      <c r="F233" s="47">
        <v>100</v>
      </c>
      <c r="G233" s="47">
        <v>4577</v>
      </c>
      <c r="H233" s="47">
        <v>99.99999999999999</v>
      </c>
      <c r="I233" s="47">
        <v>4687.292670000001</v>
      </c>
      <c r="J233" s="47">
        <v>99.99999999999997</v>
      </c>
      <c r="K233" s="47">
        <v>69839</v>
      </c>
      <c r="L233" s="47">
        <v>100</v>
      </c>
      <c r="M233" s="47">
        <v>16167.46501</v>
      </c>
      <c r="N233" s="47">
        <v>100</v>
      </c>
    </row>
    <row r="234" spans="1:14" ht="12" customHeight="1">
      <c r="A234" s="53" t="s">
        <v>43</v>
      </c>
      <c r="B234" s="25" t="s">
        <v>16</v>
      </c>
      <c r="C234" s="47">
        <v>6333</v>
      </c>
      <c r="D234" s="47">
        <v>5.040672408029418</v>
      </c>
      <c r="E234" s="47">
        <v>196.17814</v>
      </c>
      <c r="F234" s="47">
        <v>0.7780987548203722</v>
      </c>
      <c r="G234" s="47">
        <v>376</v>
      </c>
      <c r="H234" s="47">
        <v>8.17391304347826</v>
      </c>
      <c r="I234" s="47">
        <v>8.099340000000002</v>
      </c>
      <c r="J234" s="47">
        <v>0.22336970553629315</v>
      </c>
      <c r="K234" s="47">
        <v>6709</v>
      </c>
      <c r="L234" s="47">
        <v>5.151338319077381</v>
      </c>
      <c r="M234" s="47">
        <v>204.27747999999997</v>
      </c>
      <c r="N234" s="47">
        <v>0.7083504071073995</v>
      </c>
    </row>
    <row r="235" spans="1:14" ht="12">
      <c r="A235" s="54"/>
      <c r="B235" s="13" t="s">
        <v>4</v>
      </c>
      <c r="C235" s="47">
        <v>41304</v>
      </c>
      <c r="D235" s="47">
        <v>32.87540393829892</v>
      </c>
      <c r="E235" s="47">
        <v>3257.91942</v>
      </c>
      <c r="F235" s="47">
        <v>12.921842586575186</v>
      </c>
      <c r="G235" s="47">
        <v>680</v>
      </c>
      <c r="H235" s="47">
        <v>14.782608695652174</v>
      </c>
      <c r="I235" s="47">
        <v>52.53466</v>
      </c>
      <c r="J235" s="47">
        <v>1.448840465352643</v>
      </c>
      <c r="K235" s="47">
        <v>41984</v>
      </c>
      <c r="L235" s="47">
        <v>32.23636726608209</v>
      </c>
      <c r="M235" s="47">
        <v>3310.45408</v>
      </c>
      <c r="N235" s="47">
        <v>11.479295198268316</v>
      </c>
    </row>
    <row r="236" spans="1:14" ht="12">
      <c r="A236" s="54"/>
      <c r="B236" s="13" t="s">
        <v>5</v>
      </c>
      <c r="C236" s="47">
        <v>44108</v>
      </c>
      <c r="D236" s="47">
        <v>35.10721278594056</v>
      </c>
      <c r="E236" s="47">
        <v>5145.99758</v>
      </c>
      <c r="F236" s="47">
        <v>20.410501951474554</v>
      </c>
      <c r="G236" s="47">
        <v>764</v>
      </c>
      <c r="H236" s="47">
        <v>16.608695652173914</v>
      </c>
      <c r="I236" s="47">
        <v>94.82336999999998</v>
      </c>
      <c r="J236" s="47">
        <v>2.6151103960148565</v>
      </c>
      <c r="K236" s="47">
        <v>44872</v>
      </c>
      <c r="L236" s="47">
        <v>34.45384603571922</v>
      </c>
      <c r="M236" s="47">
        <v>5240.820949999999</v>
      </c>
      <c r="N236" s="47">
        <v>18.17301473226265</v>
      </c>
    </row>
    <row r="237" spans="1:14" ht="12">
      <c r="A237" s="54"/>
      <c r="B237" s="13" t="s">
        <v>6</v>
      </c>
      <c r="C237" s="47">
        <v>12651</v>
      </c>
      <c r="D237" s="47">
        <v>10.069405753036502</v>
      </c>
      <c r="E237" s="47">
        <v>2178.6089299999994</v>
      </c>
      <c r="F237" s="47">
        <v>8.640987704713393</v>
      </c>
      <c r="G237" s="47">
        <v>528</v>
      </c>
      <c r="H237" s="47">
        <v>11.478260869565217</v>
      </c>
      <c r="I237" s="47">
        <v>91.11625</v>
      </c>
      <c r="J237" s="47">
        <v>2.5128726454342285</v>
      </c>
      <c r="K237" s="47">
        <v>13179</v>
      </c>
      <c r="L237" s="47">
        <v>10.119166449116234</v>
      </c>
      <c r="M237" s="47">
        <v>2269.7251799999995</v>
      </c>
      <c r="N237" s="47">
        <v>7.870474783979691</v>
      </c>
    </row>
    <row r="238" spans="1:14" ht="12">
      <c r="A238" s="54"/>
      <c r="B238" s="13" t="s">
        <v>7</v>
      </c>
      <c r="C238" s="47">
        <v>10197</v>
      </c>
      <c r="D238" s="47">
        <v>8.11617504258266</v>
      </c>
      <c r="E238" s="47">
        <v>2446.0133600000004</v>
      </c>
      <c r="F238" s="47">
        <v>9.70159034890429</v>
      </c>
      <c r="G238" s="47">
        <v>583</v>
      </c>
      <c r="H238" s="47">
        <v>12.67391304347826</v>
      </c>
      <c r="I238" s="47">
        <v>141.18812000000003</v>
      </c>
      <c r="J238" s="47">
        <v>3.8937924311885688</v>
      </c>
      <c r="K238" s="47">
        <v>10780</v>
      </c>
      <c r="L238" s="47">
        <v>8.277154133202291</v>
      </c>
      <c r="M238" s="47">
        <v>2587.20148</v>
      </c>
      <c r="N238" s="47">
        <v>8.971352209880731</v>
      </c>
    </row>
    <row r="239" spans="1:14" ht="12">
      <c r="A239" s="54"/>
      <c r="B239" s="13" t="s">
        <v>8</v>
      </c>
      <c r="C239" s="47">
        <v>5472</v>
      </c>
      <c r="D239" s="47">
        <v>4.355370190547446</v>
      </c>
      <c r="E239" s="47">
        <v>2050.24547</v>
      </c>
      <c r="F239" s="47">
        <v>8.131861415767876</v>
      </c>
      <c r="G239" s="47">
        <v>593</v>
      </c>
      <c r="H239" s="47">
        <v>12.891304347826088</v>
      </c>
      <c r="I239" s="47">
        <v>228.44216999999998</v>
      </c>
      <c r="J239" s="47">
        <v>6.300150412869667</v>
      </c>
      <c r="K239" s="47">
        <v>6065</v>
      </c>
      <c r="L239" s="47">
        <v>4.656858981249712</v>
      </c>
      <c r="M239" s="47">
        <v>2278.6876399999996</v>
      </c>
      <c r="N239" s="47">
        <v>7.901552914519014</v>
      </c>
    </row>
    <row r="240" spans="1:14" ht="12">
      <c r="A240" s="54"/>
      <c r="B240" s="13" t="s">
        <v>9</v>
      </c>
      <c r="C240" s="47">
        <v>2709</v>
      </c>
      <c r="D240" s="47">
        <v>2.1561947818335216</v>
      </c>
      <c r="E240" s="47">
        <v>1863.9413900000002</v>
      </c>
      <c r="F240" s="47">
        <v>7.392926014168315</v>
      </c>
      <c r="G240" s="47">
        <v>527</v>
      </c>
      <c r="H240" s="47">
        <v>11.456521739130435</v>
      </c>
      <c r="I240" s="47">
        <v>366.41198</v>
      </c>
      <c r="J240" s="47">
        <v>10.105185864227224</v>
      </c>
      <c r="K240" s="47">
        <v>3236</v>
      </c>
      <c r="L240" s="47">
        <v>2.4846818900781646</v>
      </c>
      <c r="M240" s="47">
        <v>2230.3533700000003</v>
      </c>
      <c r="N240" s="47">
        <v>7.7339495162798215</v>
      </c>
    </row>
    <row r="241" spans="1:14" ht="12">
      <c r="A241" s="54"/>
      <c r="B241" s="13" t="s">
        <v>10</v>
      </c>
      <c r="C241" s="47">
        <v>1388</v>
      </c>
      <c r="D241" s="47">
        <v>1.1047612983333068</v>
      </c>
      <c r="E241" s="47">
        <v>1937.72352</v>
      </c>
      <c r="F241" s="47">
        <v>7.68556709783337</v>
      </c>
      <c r="G241" s="47">
        <v>280</v>
      </c>
      <c r="H241" s="47">
        <v>6.086956521739131</v>
      </c>
      <c r="I241" s="47">
        <v>391.32679</v>
      </c>
      <c r="J241" s="47">
        <v>10.792305280524438</v>
      </c>
      <c r="K241" s="47">
        <v>1668</v>
      </c>
      <c r="L241" s="47">
        <v>1.2807321979760131</v>
      </c>
      <c r="M241" s="47">
        <v>2329.0503099999996</v>
      </c>
      <c r="N241" s="47">
        <v>8.076189970926384</v>
      </c>
    </row>
    <row r="242" spans="1:14" ht="12">
      <c r="A242" s="54"/>
      <c r="B242" s="13" t="s">
        <v>11</v>
      </c>
      <c r="C242" s="47">
        <v>1128</v>
      </c>
      <c r="D242" s="47">
        <v>0.8978175392795172</v>
      </c>
      <c r="E242" s="47">
        <v>3515.1659799999998</v>
      </c>
      <c r="F242" s="47">
        <v>13.942156205706368</v>
      </c>
      <c r="G242" s="47">
        <v>184</v>
      </c>
      <c r="H242" s="47">
        <v>4</v>
      </c>
      <c r="I242" s="47">
        <v>537.6908700000001</v>
      </c>
      <c r="J242" s="47">
        <v>14.828844239339661</v>
      </c>
      <c r="K242" s="47">
        <v>1312</v>
      </c>
      <c r="L242" s="47">
        <v>1.0073864770650653</v>
      </c>
      <c r="M242" s="47">
        <v>4052.85685</v>
      </c>
      <c r="N242" s="47">
        <v>14.053643111543737</v>
      </c>
    </row>
    <row r="243" spans="1:14" ht="12">
      <c r="A243" s="54"/>
      <c r="B243" s="13" t="s">
        <v>12</v>
      </c>
      <c r="C243" s="47">
        <v>301</v>
      </c>
      <c r="D243" s="47">
        <v>0.2395771979815024</v>
      </c>
      <c r="E243" s="47">
        <v>2008.8982999999998</v>
      </c>
      <c r="F243" s="47">
        <v>7.967866683774054</v>
      </c>
      <c r="G243" s="47">
        <v>50</v>
      </c>
      <c r="H243" s="47">
        <v>1.0869565217391304</v>
      </c>
      <c r="I243" s="47">
        <v>336.63012000000003</v>
      </c>
      <c r="J243" s="47">
        <v>9.283839273205844</v>
      </c>
      <c r="K243" s="47">
        <v>351</v>
      </c>
      <c r="L243" s="47">
        <v>0.26950659561725454</v>
      </c>
      <c r="M243" s="47">
        <v>2345.52842</v>
      </c>
      <c r="N243" s="47">
        <v>8.133329289107031</v>
      </c>
    </row>
    <row r="244" spans="1:14" ht="12">
      <c r="A244" s="54"/>
      <c r="B244" s="13" t="s">
        <v>13</v>
      </c>
      <c r="C244" s="47">
        <v>47</v>
      </c>
      <c r="D244" s="47">
        <v>0.037409064136646554</v>
      </c>
      <c r="E244" s="47">
        <v>611.80681</v>
      </c>
      <c r="F244" s="47">
        <v>2.426601236262226</v>
      </c>
      <c r="G244" s="47">
        <v>35</v>
      </c>
      <c r="H244" s="47">
        <v>0.7608695652173914</v>
      </c>
      <c r="I244" s="47">
        <v>1377.71595</v>
      </c>
      <c r="J244" s="47">
        <v>37.99568928630658</v>
      </c>
      <c r="K244" s="47">
        <v>82</v>
      </c>
      <c r="L244" s="47">
        <v>0.06296165481656658</v>
      </c>
      <c r="M244" s="47">
        <v>1989.52276</v>
      </c>
      <c r="N244" s="47">
        <v>6.8988478661252195</v>
      </c>
    </row>
    <row r="245" spans="1:14" ht="12">
      <c r="A245" s="55"/>
      <c r="B245" s="8" t="s">
        <v>14</v>
      </c>
      <c r="C245" s="47">
        <v>125638</v>
      </c>
      <c r="D245" s="47">
        <v>100</v>
      </c>
      <c r="E245" s="47">
        <v>25212.4989</v>
      </c>
      <c r="F245" s="47">
        <v>100</v>
      </c>
      <c r="G245" s="47">
        <v>4600</v>
      </c>
      <c r="H245" s="47">
        <v>99.99999999999999</v>
      </c>
      <c r="I245" s="47">
        <v>3625.97962</v>
      </c>
      <c r="J245" s="47">
        <v>100</v>
      </c>
      <c r="K245" s="47">
        <v>130238</v>
      </c>
      <c r="L245" s="47">
        <v>100</v>
      </c>
      <c r="M245" s="47">
        <v>28838.47852</v>
      </c>
      <c r="N245" s="47">
        <v>99.99999999999999</v>
      </c>
    </row>
    <row r="246" spans="1:14" ht="12" customHeight="1">
      <c r="A246" s="53" t="s">
        <v>20</v>
      </c>
      <c r="B246" s="25" t="s">
        <v>16</v>
      </c>
      <c r="C246" s="47">
        <v>10830</v>
      </c>
      <c r="D246" s="47">
        <v>10.232619664014814</v>
      </c>
      <c r="E246" s="47">
        <v>369.96698</v>
      </c>
      <c r="F246" s="47">
        <v>1.8067863876531267</v>
      </c>
      <c r="G246" s="47">
        <v>418</v>
      </c>
      <c r="H246" s="47">
        <v>7.218097047142118</v>
      </c>
      <c r="I246" s="47">
        <v>9.99417</v>
      </c>
      <c r="J246" s="47">
        <v>0.16142859309800353</v>
      </c>
      <c r="K246" s="47">
        <v>11248</v>
      </c>
      <c r="L246" s="47">
        <v>10.076234670202187</v>
      </c>
      <c r="M246" s="47">
        <v>379.96115</v>
      </c>
      <c r="N246" s="47">
        <v>1.4248045431868035</v>
      </c>
    </row>
    <row r="247" spans="1:14" ht="12">
      <c r="A247" s="54"/>
      <c r="B247" s="13" t="s">
        <v>4</v>
      </c>
      <c r="C247" s="47">
        <v>47124</v>
      </c>
      <c r="D247" s="47">
        <v>44.52465088153593</v>
      </c>
      <c r="E247" s="47">
        <v>3555.4055299999995</v>
      </c>
      <c r="F247" s="47">
        <v>17.363328787316775</v>
      </c>
      <c r="G247" s="47">
        <v>741</v>
      </c>
      <c r="H247" s="47">
        <v>12.795717492661026</v>
      </c>
      <c r="I247" s="47">
        <v>56.05919</v>
      </c>
      <c r="J247" s="47">
        <v>0.9054835140800755</v>
      </c>
      <c r="K247" s="47">
        <v>47865</v>
      </c>
      <c r="L247" s="47">
        <v>42.87864264662409</v>
      </c>
      <c r="M247" s="47">
        <v>3611.46472</v>
      </c>
      <c r="N247" s="47">
        <v>13.542519651324502</v>
      </c>
    </row>
    <row r="248" spans="1:14" ht="12">
      <c r="A248" s="54"/>
      <c r="B248" s="13" t="s">
        <v>5</v>
      </c>
      <c r="C248" s="47">
        <v>22727</v>
      </c>
      <c r="D248" s="47">
        <v>21.47338385079083</v>
      </c>
      <c r="E248" s="47">
        <v>2666.5292199999994</v>
      </c>
      <c r="F248" s="47">
        <v>13.022374853494517</v>
      </c>
      <c r="G248" s="47">
        <v>784</v>
      </c>
      <c r="H248" s="47">
        <v>13.538249007079953</v>
      </c>
      <c r="I248" s="47">
        <v>96.96928999999999</v>
      </c>
      <c r="J248" s="47">
        <v>1.566274744016992</v>
      </c>
      <c r="K248" s="47">
        <v>23511</v>
      </c>
      <c r="L248" s="47">
        <v>21.061731270547977</v>
      </c>
      <c r="M248" s="47">
        <v>2763.49851</v>
      </c>
      <c r="N248" s="47">
        <v>10.362757434906074</v>
      </c>
    </row>
    <row r="249" spans="1:14" ht="12">
      <c r="A249" s="54"/>
      <c r="B249" s="13" t="s">
        <v>6</v>
      </c>
      <c r="C249" s="47">
        <v>8079</v>
      </c>
      <c r="D249" s="47">
        <v>7.6333641981141</v>
      </c>
      <c r="E249" s="47">
        <v>1390.5058999999999</v>
      </c>
      <c r="F249" s="47">
        <v>6.790733411050251</v>
      </c>
      <c r="G249" s="47">
        <v>609</v>
      </c>
      <c r="H249" s="47">
        <v>10.516318425142462</v>
      </c>
      <c r="I249" s="47">
        <v>105.83076999999999</v>
      </c>
      <c r="J249" s="47">
        <v>1.7094078155142844</v>
      </c>
      <c r="K249" s="47">
        <v>8688</v>
      </c>
      <c r="L249" s="47">
        <v>7.782923792204535</v>
      </c>
      <c r="M249" s="47">
        <v>1496.3366700000001</v>
      </c>
      <c r="N249" s="47">
        <v>5.6110665144397345</v>
      </c>
    </row>
    <row r="250" spans="1:14" ht="12">
      <c r="A250" s="54"/>
      <c r="B250" s="13" t="s">
        <v>7</v>
      </c>
      <c r="C250" s="47">
        <v>6495</v>
      </c>
      <c r="D250" s="47">
        <v>6.136737277726337</v>
      </c>
      <c r="E250" s="47">
        <v>1571.2603499999998</v>
      </c>
      <c r="F250" s="47">
        <v>7.67347348630704</v>
      </c>
      <c r="G250" s="47">
        <v>671</v>
      </c>
      <c r="H250" s="47">
        <v>11.586945259886031</v>
      </c>
      <c r="I250" s="47">
        <v>165.35033</v>
      </c>
      <c r="J250" s="47">
        <v>2.6707841811966984</v>
      </c>
      <c r="K250" s="47">
        <v>7166</v>
      </c>
      <c r="L250" s="47">
        <v>6.419478809269992</v>
      </c>
      <c r="M250" s="47">
        <v>1736.6106799999998</v>
      </c>
      <c r="N250" s="47">
        <v>6.512062579584055</v>
      </c>
    </row>
    <row r="251" spans="1:14" ht="12">
      <c r="A251" s="54"/>
      <c r="B251" s="13" t="s">
        <v>8</v>
      </c>
      <c r="C251" s="47">
        <v>4589</v>
      </c>
      <c r="D251" s="47">
        <v>4.3358718040779305</v>
      </c>
      <c r="E251" s="47">
        <v>1741.69355</v>
      </c>
      <c r="F251" s="47">
        <v>8.505808268627785</v>
      </c>
      <c r="G251" s="47">
        <v>835</v>
      </c>
      <c r="H251" s="47">
        <v>14.418925919530306</v>
      </c>
      <c r="I251" s="47">
        <v>322.84877</v>
      </c>
      <c r="J251" s="47">
        <v>5.2147424673105345</v>
      </c>
      <c r="K251" s="47">
        <v>5424</v>
      </c>
      <c r="L251" s="47">
        <v>4.858952422757527</v>
      </c>
      <c r="M251" s="47">
        <v>2064.54232</v>
      </c>
      <c r="N251" s="47">
        <v>7.7417632753701895</v>
      </c>
    </row>
    <row r="252" spans="1:14" ht="12">
      <c r="A252" s="54"/>
      <c r="B252" s="13" t="s">
        <v>9</v>
      </c>
      <c r="C252" s="47">
        <v>3180</v>
      </c>
      <c r="D252" s="47">
        <v>3.0045919235057355</v>
      </c>
      <c r="E252" s="47">
        <v>2197.2004000000006</v>
      </c>
      <c r="F252" s="47">
        <v>10.730340782482822</v>
      </c>
      <c r="G252" s="47">
        <v>815</v>
      </c>
      <c r="H252" s="47">
        <v>14.073562424451735</v>
      </c>
      <c r="I252" s="47">
        <v>577.30132</v>
      </c>
      <c r="J252" s="47">
        <v>9.324730305890366</v>
      </c>
      <c r="K252" s="47">
        <v>3995</v>
      </c>
      <c r="L252" s="47">
        <v>3.578819124062744</v>
      </c>
      <c r="M252" s="47">
        <v>2774.50172</v>
      </c>
      <c r="N252" s="47">
        <v>10.404018031147661</v>
      </c>
    </row>
    <row r="253" spans="1:14" ht="12">
      <c r="A253" s="54"/>
      <c r="B253" s="13" t="s">
        <v>10</v>
      </c>
      <c r="C253" s="47">
        <v>1512</v>
      </c>
      <c r="D253" s="47">
        <v>1.4285984240065004</v>
      </c>
      <c r="E253" s="47">
        <v>2110.18356</v>
      </c>
      <c r="F253" s="47">
        <v>10.30538166313495</v>
      </c>
      <c r="G253" s="47">
        <v>494</v>
      </c>
      <c r="H253" s="47">
        <v>8.530478328440685</v>
      </c>
      <c r="I253" s="47">
        <v>693.65155</v>
      </c>
      <c r="J253" s="47">
        <v>11.204051343608269</v>
      </c>
      <c r="K253" s="47">
        <v>2006</v>
      </c>
      <c r="L253" s="47">
        <v>1.7970240708059735</v>
      </c>
      <c r="M253" s="47">
        <v>2803.8351099999995</v>
      </c>
      <c r="N253" s="47">
        <v>10.514014401405698</v>
      </c>
    </row>
    <row r="254" spans="1:14" ht="12">
      <c r="A254" s="54"/>
      <c r="B254" s="13" t="s">
        <v>11</v>
      </c>
      <c r="C254" s="47">
        <v>1073</v>
      </c>
      <c r="D254" s="47">
        <v>1.0138135641263064</v>
      </c>
      <c r="E254" s="47">
        <v>3270.67691</v>
      </c>
      <c r="F254" s="47">
        <v>15.972816058880149</v>
      </c>
      <c r="G254" s="47">
        <v>265</v>
      </c>
      <c r="H254" s="47">
        <v>4.576066309791055</v>
      </c>
      <c r="I254" s="47">
        <v>795.7496600000001</v>
      </c>
      <c r="J254" s="47">
        <v>12.853168204264554</v>
      </c>
      <c r="K254" s="47">
        <v>1338</v>
      </c>
      <c r="L254" s="47">
        <v>1.1986132635784608</v>
      </c>
      <c r="M254" s="47">
        <v>4066.42657</v>
      </c>
      <c r="N254" s="47">
        <v>15.24856699552449</v>
      </c>
    </row>
    <row r="255" spans="1:14" ht="12">
      <c r="A255" s="54"/>
      <c r="B255" s="13" t="s">
        <v>12</v>
      </c>
      <c r="C255" s="47">
        <v>210</v>
      </c>
      <c r="D255" s="47">
        <v>0.19841644777868062</v>
      </c>
      <c r="E255" s="47">
        <v>1346.2430000000002</v>
      </c>
      <c r="F255" s="47">
        <v>6.574569240944986</v>
      </c>
      <c r="G255" s="47">
        <v>90</v>
      </c>
      <c r="H255" s="47">
        <v>1.554135727853566</v>
      </c>
      <c r="I255" s="47">
        <v>626.15861</v>
      </c>
      <c r="J255" s="47">
        <v>10.113886742821213</v>
      </c>
      <c r="K255" s="47">
        <v>300</v>
      </c>
      <c r="L255" s="47">
        <v>0.26874736851534997</v>
      </c>
      <c r="M255" s="47">
        <v>1972.40161</v>
      </c>
      <c r="N255" s="47">
        <v>7.396247681945814</v>
      </c>
    </row>
    <row r="256" spans="1:14" ht="12">
      <c r="A256" s="54"/>
      <c r="B256" s="13" t="s">
        <v>13</v>
      </c>
      <c r="C256" s="47">
        <v>19</v>
      </c>
      <c r="D256" s="47">
        <v>0.017951964322833008</v>
      </c>
      <c r="E256" s="47">
        <v>256.85482</v>
      </c>
      <c r="F256" s="47">
        <v>1.2543870601076186</v>
      </c>
      <c r="G256" s="47">
        <v>69</v>
      </c>
      <c r="H256" s="47">
        <v>1.1915040580210672</v>
      </c>
      <c r="I256" s="47">
        <v>2741.1642699999998</v>
      </c>
      <c r="J256" s="47">
        <v>44.276042088199006</v>
      </c>
      <c r="K256" s="47">
        <v>88</v>
      </c>
      <c r="L256" s="47">
        <v>0.07883256143116932</v>
      </c>
      <c r="M256" s="47">
        <v>2998.01909</v>
      </c>
      <c r="N256" s="47">
        <v>11.242178891164968</v>
      </c>
    </row>
    <row r="257" spans="1:14" ht="12">
      <c r="A257" s="55"/>
      <c r="B257" s="8" t="s">
        <v>14</v>
      </c>
      <c r="C257" s="47">
        <v>105838</v>
      </c>
      <c r="D257" s="47">
        <v>100</v>
      </c>
      <c r="E257" s="47">
        <v>20476.520219999995</v>
      </c>
      <c r="F257" s="47">
        <v>100.00000000000001</v>
      </c>
      <c r="G257" s="47">
        <v>5791</v>
      </c>
      <c r="H257" s="47">
        <v>100</v>
      </c>
      <c r="I257" s="47">
        <v>6191.07793</v>
      </c>
      <c r="J257" s="47">
        <v>100</v>
      </c>
      <c r="K257" s="47">
        <v>111629</v>
      </c>
      <c r="L257" s="47">
        <v>100</v>
      </c>
      <c r="M257" s="47">
        <v>26667.59815</v>
      </c>
      <c r="N257" s="47">
        <v>99.99999999999999</v>
      </c>
    </row>
    <row r="258" spans="1:14" ht="12" customHeight="1">
      <c r="A258" s="53" t="s">
        <v>44</v>
      </c>
      <c r="B258" s="13" t="s">
        <v>16</v>
      </c>
      <c r="C258" s="47">
        <v>9988</v>
      </c>
      <c r="D258" s="47">
        <v>13.386766026457225</v>
      </c>
      <c r="E258" s="47">
        <v>368.75313000000006</v>
      </c>
      <c r="F258" s="47">
        <v>2.880361204586686</v>
      </c>
      <c r="G258" s="47">
        <v>381</v>
      </c>
      <c r="H258" s="47">
        <v>9.322241252752631</v>
      </c>
      <c r="I258" s="47">
        <v>10.548430000000002</v>
      </c>
      <c r="J258" s="47">
        <v>0.31365039762740343</v>
      </c>
      <c r="K258" s="47">
        <v>10369</v>
      </c>
      <c r="L258" s="47">
        <v>13.17568426135353</v>
      </c>
      <c r="M258" s="47">
        <v>379.30156</v>
      </c>
      <c r="N258" s="47">
        <v>2.346373318808239</v>
      </c>
    </row>
    <row r="259" spans="1:14" ht="12">
      <c r="A259" s="54"/>
      <c r="B259" s="13" t="s">
        <v>4</v>
      </c>
      <c r="C259" s="47">
        <v>35639</v>
      </c>
      <c r="D259" s="47">
        <v>47.766415139858736</v>
      </c>
      <c r="E259" s="47">
        <v>2612.60472</v>
      </c>
      <c r="F259" s="47">
        <v>20.407271603113063</v>
      </c>
      <c r="G259" s="47">
        <v>680</v>
      </c>
      <c r="H259" s="47">
        <v>16.63812087105456</v>
      </c>
      <c r="I259" s="47">
        <v>51.95</v>
      </c>
      <c r="J259" s="47">
        <v>1.5446979462103467</v>
      </c>
      <c r="K259" s="47">
        <v>36319</v>
      </c>
      <c r="L259" s="47">
        <v>46.149838623599074</v>
      </c>
      <c r="M259" s="47">
        <v>2664.5547199999996</v>
      </c>
      <c r="N259" s="47">
        <v>16.48303292375744</v>
      </c>
    </row>
    <row r="260" spans="1:14" ht="12">
      <c r="A260" s="54"/>
      <c r="B260" s="13" t="s">
        <v>5</v>
      </c>
      <c r="C260" s="47">
        <v>12995</v>
      </c>
      <c r="D260" s="47">
        <v>17.41700285480693</v>
      </c>
      <c r="E260" s="47">
        <v>1543.92588</v>
      </c>
      <c r="F260" s="47">
        <v>12.059732774361423</v>
      </c>
      <c r="G260" s="47">
        <v>553</v>
      </c>
      <c r="H260" s="47">
        <v>13.53070712013702</v>
      </c>
      <c r="I260" s="47">
        <v>68.57154000000001</v>
      </c>
      <c r="J260" s="47">
        <v>2.0389281425694064</v>
      </c>
      <c r="K260" s="47">
        <v>13548</v>
      </c>
      <c r="L260" s="47">
        <v>17.21517700576889</v>
      </c>
      <c r="M260" s="47">
        <v>1612.4974200000001</v>
      </c>
      <c r="N260" s="47">
        <v>9.974967998905997</v>
      </c>
    </row>
    <row r="261" spans="1:14" ht="12">
      <c r="A261" s="54"/>
      <c r="B261" s="13" t="s">
        <v>6</v>
      </c>
      <c r="C261" s="47">
        <v>5418</v>
      </c>
      <c r="D261" s="47">
        <v>7.2616638297302</v>
      </c>
      <c r="E261" s="47">
        <v>934.7325</v>
      </c>
      <c r="F261" s="47">
        <v>7.301272885917806</v>
      </c>
      <c r="G261" s="47">
        <v>451</v>
      </c>
      <c r="H261" s="47">
        <v>11.034988989478835</v>
      </c>
      <c r="I261" s="47">
        <v>78.34832999999999</v>
      </c>
      <c r="J261" s="47">
        <v>2.329634349182107</v>
      </c>
      <c r="K261" s="47">
        <v>5869</v>
      </c>
      <c r="L261" s="47">
        <v>7.457622811253145</v>
      </c>
      <c r="M261" s="47">
        <v>1013.08083</v>
      </c>
      <c r="N261" s="47">
        <v>6.266955056309564</v>
      </c>
    </row>
    <row r="262" spans="1:14" ht="12">
      <c r="A262" s="54"/>
      <c r="B262" s="13" t="s">
        <v>7</v>
      </c>
      <c r="C262" s="47">
        <v>4368</v>
      </c>
      <c r="D262" s="47">
        <v>5.854364637922022</v>
      </c>
      <c r="E262" s="47">
        <v>1052.57996</v>
      </c>
      <c r="F262" s="47">
        <v>8.221789145245777</v>
      </c>
      <c r="G262" s="47">
        <v>483</v>
      </c>
      <c r="H262" s="47">
        <v>11.817959383410814</v>
      </c>
      <c r="I262" s="47">
        <v>119.18301</v>
      </c>
      <c r="J262" s="47">
        <v>3.5438258088578865</v>
      </c>
      <c r="K262" s="47">
        <v>4851</v>
      </c>
      <c r="L262" s="47">
        <v>6.164070243208214</v>
      </c>
      <c r="M262" s="47">
        <v>1171.76297</v>
      </c>
      <c r="N262" s="47">
        <v>7.248568576347271</v>
      </c>
    </row>
    <row r="263" spans="1:14" ht="12">
      <c r="A263" s="54"/>
      <c r="B263" s="13" t="s">
        <v>8</v>
      </c>
      <c r="C263" s="47">
        <v>2915</v>
      </c>
      <c r="D263" s="47">
        <v>3.906930613448419</v>
      </c>
      <c r="E263" s="47">
        <v>1113.4037400000002</v>
      </c>
      <c r="F263" s="47">
        <v>8.696888722646833</v>
      </c>
      <c r="G263" s="47">
        <v>530</v>
      </c>
      <c r="H263" s="47">
        <v>12.96794714949841</v>
      </c>
      <c r="I263" s="47">
        <v>205.31358999999998</v>
      </c>
      <c r="J263" s="47">
        <v>6.1048600731871625</v>
      </c>
      <c r="K263" s="47">
        <v>3445</v>
      </c>
      <c r="L263" s="47">
        <v>4.377493710132405</v>
      </c>
      <c r="M263" s="47">
        <v>1318.71733</v>
      </c>
      <c r="N263" s="47">
        <v>8.157633620494574</v>
      </c>
    </row>
    <row r="264" spans="1:14" ht="12">
      <c r="A264" s="54"/>
      <c r="B264" s="13" t="s">
        <v>9</v>
      </c>
      <c r="C264" s="47">
        <v>1775</v>
      </c>
      <c r="D264" s="47">
        <v>2.379005776628111</v>
      </c>
      <c r="E264" s="47">
        <v>1213.8476300000002</v>
      </c>
      <c r="F264" s="47">
        <v>9.481464256944731</v>
      </c>
      <c r="G264" s="47">
        <v>514</v>
      </c>
      <c r="H264" s="47">
        <v>12.57646195253242</v>
      </c>
      <c r="I264" s="47">
        <v>356.15363</v>
      </c>
      <c r="J264" s="47">
        <v>10.58998615584908</v>
      </c>
      <c r="K264" s="47">
        <v>2289</v>
      </c>
      <c r="L264" s="47">
        <v>2.9085872576177287</v>
      </c>
      <c r="M264" s="47">
        <v>1570.00126</v>
      </c>
      <c r="N264" s="47">
        <v>9.712085199331415</v>
      </c>
    </row>
    <row r="265" spans="1:14" ht="12">
      <c r="A265" s="54"/>
      <c r="B265" s="13" t="s">
        <v>10</v>
      </c>
      <c r="C265" s="47">
        <v>837</v>
      </c>
      <c r="D265" s="47">
        <v>1.1218184986128052</v>
      </c>
      <c r="E265" s="47">
        <v>1165.0554399999999</v>
      </c>
      <c r="F265" s="47">
        <v>9.10034442438135</v>
      </c>
      <c r="G265" s="47">
        <v>269</v>
      </c>
      <c r="H265" s="47">
        <v>6.581844873990702</v>
      </c>
      <c r="I265" s="47">
        <v>379.24597</v>
      </c>
      <c r="J265" s="47">
        <v>11.27662119283062</v>
      </c>
      <c r="K265" s="47">
        <v>1106</v>
      </c>
      <c r="L265" s="47">
        <v>1.4053724364024498</v>
      </c>
      <c r="M265" s="47">
        <v>1544.30141</v>
      </c>
      <c r="N265" s="47">
        <v>9.553104987551182</v>
      </c>
    </row>
    <row r="266" spans="1:14" ht="12">
      <c r="A266" s="54"/>
      <c r="B266" s="13" t="s">
        <v>11</v>
      </c>
      <c r="C266" s="47">
        <v>530</v>
      </c>
      <c r="D266" s="47">
        <v>0.7103510206269853</v>
      </c>
      <c r="E266" s="47">
        <v>1607.20061</v>
      </c>
      <c r="F266" s="47">
        <v>12.553976924974322</v>
      </c>
      <c r="G266" s="47">
        <v>149</v>
      </c>
      <c r="H266" s="47">
        <v>3.6457058967457794</v>
      </c>
      <c r="I266" s="47">
        <v>454.63811999999996</v>
      </c>
      <c r="J266" s="47">
        <v>13.51835553865126</v>
      </c>
      <c r="K266" s="47">
        <v>679</v>
      </c>
      <c r="L266" s="47">
        <v>0.8627919388040356</v>
      </c>
      <c r="M266" s="47">
        <v>2061.83873</v>
      </c>
      <c r="N266" s="47">
        <v>12.75460977212291</v>
      </c>
    </row>
    <row r="267" spans="1:14" ht="12">
      <c r="A267" s="54"/>
      <c r="B267" s="13" t="s">
        <v>12</v>
      </c>
      <c r="C267" s="47">
        <v>118</v>
      </c>
      <c r="D267" s="47">
        <v>0.15815362346034767</v>
      </c>
      <c r="E267" s="47">
        <v>783.68014</v>
      </c>
      <c r="F267" s="47">
        <v>6.121390405719573</v>
      </c>
      <c r="G267" s="47">
        <v>44</v>
      </c>
      <c r="H267" s="47">
        <v>1.0765842916564718</v>
      </c>
      <c r="I267" s="47">
        <v>297.31976</v>
      </c>
      <c r="J267" s="47">
        <v>8.840601013277249</v>
      </c>
      <c r="K267" s="47">
        <v>162</v>
      </c>
      <c r="L267" s="47">
        <v>0.2058502122036138</v>
      </c>
      <c r="M267" s="47">
        <v>1080.9999</v>
      </c>
      <c r="N267" s="47">
        <v>6.687104906698445</v>
      </c>
    </row>
    <row r="268" spans="1:14" ht="12">
      <c r="A268" s="54"/>
      <c r="B268" s="13" t="s">
        <v>13</v>
      </c>
      <c r="C268" s="47">
        <v>28</v>
      </c>
      <c r="D268" s="47">
        <v>0.03752797844821809</v>
      </c>
      <c r="E268" s="47">
        <v>406.53873</v>
      </c>
      <c r="F268" s="47">
        <v>3.175507652108448</v>
      </c>
      <c r="G268" s="47">
        <v>33</v>
      </c>
      <c r="H268" s="47">
        <v>0.8074382187423538</v>
      </c>
      <c r="I268" s="47">
        <v>1341.84467</v>
      </c>
      <c r="J268" s="47">
        <v>39.89883938175746</v>
      </c>
      <c r="K268" s="47">
        <v>61</v>
      </c>
      <c r="L268" s="47">
        <v>0.07751149965691631</v>
      </c>
      <c r="M268" s="47">
        <v>1748.3834000000002</v>
      </c>
      <c r="N268" s="47">
        <v>10.815563639672964</v>
      </c>
    </row>
    <row r="269" spans="1:14" ht="12">
      <c r="A269" s="55"/>
      <c r="B269" s="8" t="s">
        <v>14</v>
      </c>
      <c r="C269" s="47">
        <v>74611</v>
      </c>
      <c r="D269" s="47">
        <v>100</v>
      </c>
      <c r="E269" s="47">
        <v>12802.322479999999</v>
      </c>
      <c r="F269" s="47">
        <v>100</v>
      </c>
      <c r="G269" s="47">
        <v>4087</v>
      </c>
      <c r="H269" s="47">
        <v>99.99999999999999</v>
      </c>
      <c r="I269" s="47">
        <v>3363.1170500000003</v>
      </c>
      <c r="J269" s="47">
        <v>99.99999999999997</v>
      </c>
      <c r="K269" s="47">
        <v>78698</v>
      </c>
      <c r="L269" s="47">
        <v>100</v>
      </c>
      <c r="M269" s="47">
        <v>16165.43953</v>
      </c>
      <c r="N269" s="47">
        <v>100</v>
      </c>
    </row>
    <row r="270" spans="1:14" ht="12" customHeight="1">
      <c r="A270" s="53" t="s">
        <v>45</v>
      </c>
      <c r="B270" s="13" t="s">
        <v>16</v>
      </c>
      <c r="C270" s="47">
        <v>16986</v>
      </c>
      <c r="D270" s="47">
        <v>17.25132538441226</v>
      </c>
      <c r="E270" s="47">
        <v>648.27416</v>
      </c>
      <c r="F270" s="47">
        <v>3.7529540328094475</v>
      </c>
      <c r="G270" s="47">
        <v>411</v>
      </c>
      <c r="H270" s="47">
        <v>8.127348230175993</v>
      </c>
      <c r="I270" s="47">
        <v>12.13762</v>
      </c>
      <c r="J270" s="47">
        <v>0.24061214391174635</v>
      </c>
      <c r="K270" s="47">
        <v>17397</v>
      </c>
      <c r="L270" s="47">
        <v>16.805610564244244</v>
      </c>
      <c r="M270" s="47">
        <v>660.4117799999999</v>
      </c>
      <c r="N270" s="47">
        <v>2.959075566942291</v>
      </c>
    </row>
    <row r="271" spans="1:14" ht="12">
      <c r="A271" s="54"/>
      <c r="B271" s="13" t="s">
        <v>4</v>
      </c>
      <c r="C271" s="47">
        <v>45887</v>
      </c>
      <c r="D271" s="47">
        <v>46.60376591984725</v>
      </c>
      <c r="E271" s="47">
        <v>3382.5795500000004</v>
      </c>
      <c r="F271" s="47">
        <v>19.582248293640557</v>
      </c>
      <c r="G271" s="47">
        <v>628</v>
      </c>
      <c r="H271" s="47">
        <v>12.418429899149693</v>
      </c>
      <c r="I271" s="47">
        <v>47.63995</v>
      </c>
      <c r="J271" s="47">
        <v>0.9443985316189171</v>
      </c>
      <c r="K271" s="47">
        <v>46515</v>
      </c>
      <c r="L271" s="47">
        <v>44.93378027222056</v>
      </c>
      <c r="M271" s="47">
        <v>3430.2195</v>
      </c>
      <c r="N271" s="47">
        <v>15.369620923023215</v>
      </c>
    </row>
    <row r="272" spans="1:14" ht="12">
      <c r="A272" s="54"/>
      <c r="B272" s="13" t="s">
        <v>5</v>
      </c>
      <c r="C272" s="47">
        <v>15110</v>
      </c>
      <c r="D272" s="47">
        <v>15.34602181552274</v>
      </c>
      <c r="E272" s="47">
        <v>1792.9158599999998</v>
      </c>
      <c r="F272" s="47">
        <v>10.37945243301849</v>
      </c>
      <c r="G272" s="47">
        <v>627</v>
      </c>
      <c r="H272" s="47">
        <v>12.398655329246589</v>
      </c>
      <c r="I272" s="47">
        <v>77.62387</v>
      </c>
      <c r="J272" s="47">
        <v>1.5387897939980566</v>
      </c>
      <c r="K272" s="47">
        <v>15737</v>
      </c>
      <c r="L272" s="47">
        <v>15.202040205179726</v>
      </c>
      <c r="M272" s="47">
        <v>1870.53973</v>
      </c>
      <c r="N272" s="47">
        <v>8.381238160285132</v>
      </c>
    </row>
    <row r="273" spans="1:14" ht="12">
      <c r="A273" s="54"/>
      <c r="B273" s="13" t="s">
        <v>6</v>
      </c>
      <c r="C273" s="47">
        <v>6033</v>
      </c>
      <c r="D273" s="47">
        <v>6.127236903577014</v>
      </c>
      <c r="E273" s="47">
        <v>1040.98773</v>
      </c>
      <c r="F273" s="47">
        <v>6.026430390822075</v>
      </c>
      <c r="G273" s="47">
        <v>491</v>
      </c>
      <c r="H273" s="47">
        <v>9.709313822424361</v>
      </c>
      <c r="I273" s="47">
        <v>84.98616000000001</v>
      </c>
      <c r="J273" s="47">
        <v>1.6847373834760606</v>
      </c>
      <c r="K273" s="47">
        <v>6524</v>
      </c>
      <c r="L273" s="47">
        <v>6.3022247123716415</v>
      </c>
      <c r="M273" s="47">
        <v>1125.9738900000002</v>
      </c>
      <c r="N273" s="47">
        <v>5.045097510092821</v>
      </c>
    </row>
    <row r="274" spans="1:14" ht="12">
      <c r="A274" s="54"/>
      <c r="B274" s="13" t="s">
        <v>7</v>
      </c>
      <c r="C274" s="47">
        <v>5120</v>
      </c>
      <c r="D274" s="47">
        <v>5.1999756251142575</v>
      </c>
      <c r="E274" s="47">
        <v>1242.56915</v>
      </c>
      <c r="F274" s="47">
        <v>7.193414746836596</v>
      </c>
      <c r="G274" s="47">
        <v>639</v>
      </c>
      <c r="H274" s="47">
        <v>12.635950168083845</v>
      </c>
      <c r="I274" s="47">
        <v>158.66942</v>
      </c>
      <c r="J274" s="47">
        <v>3.145409834830331</v>
      </c>
      <c r="K274" s="47">
        <v>5759</v>
      </c>
      <c r="L274" s="47">
        <v>5.563229938465403</v>
      </c>
      <c r="M274" s="47">
        <v>1401.2385700000002</v>
      </c>
      <c r="N274" s="47">
        <v>6.278462834118671</v>
      </c>
    </row>
    <row r="275" spans="1:14" ht="12">
      <c r="A275" s="54"/>
      <c r="B275" s="13" t="s">
        <v>8</v>
      </c>
      <c r="C275" s="47">
        <v>4097</v>
      </c>
      <c r="D275" s="47">
        <v>4.160996120330686</v>
      </c>
      <c r="E275" s="47">
        <v>1558.49013</v>
      </c>
      <c r="F275" s="47">
        <v>9.022327557336574</v>
      </c>
      <c r="G275" s="47">
        <v>767</v>
      </c>
      <c r="H275" s="47">
        <v>15.167095115681233</v>
      </c>
      <c r="I275" s="47">
        <v>298.17348999999996</v>
      </c>
      <c r="J275" s="47">
        <v>5.910892142491498</v>
      </c>
      <c r="K275" s="47">
        <v>4864</v>
      </c>
      <c r="L275" s="47">
        <v>4.6986543533071226</v>
      </c>
      <c r="M275" s="47">
        <v>1856.6636200000003</v>
      </c>
      <c r="N275" s="47">
        <v>8.319064135973813</v>
      </c>
    </row>
    <row r="276" spans="1:14" ht="12">
      <c r="A276" s="54"/>
      <c r="B276" s="13" t="s">
        <v>9</v>
      </c>
      <c r="C276" s="47">
        <v>2885</v>
      </c>
      <c r="D276" s="47">
        <v>2.9300643903231705</v>
      </c>
      <c r="E276" s="47">
        <v>1998.00107</v>
      </c>
      <c r="F276" s="47">
        <v>11.566720742369387</v>
      </c>
      <c r="G276" s="47">
        <v>755</v>
      </c>
      <c r="H276" s="47">
        <v>14.929800276843979</v>
      </c>
      <c r="I276" s="47">
        <v>534.45448</v>
      </c>
      <c r="J276" s="47">
        <v>10.594847940208835</v>
      </c>
      <c r="K276" s="47">
        <v>3640</v>
      </c>
      <c r="L276" s="47">
        <v>3.516262715057139</v>
      </c>
      <c r="M276" s="47">
        <v>2532.4555499999997</v>
      </c>
      <c r="N276" s="47">
        <v>11.34705280752624</v>
      </c>
    </row>
    <row r="277" spans="1:14" ht="12">
      <c r="A277" s="54"/>
      <c r="B277" s="13" t="s">
        <v>10</v>
      </c>
      <c r="C277" s="47">
        <v>1365</v>
      </c>
      <c r="D277" s="47">
        <v>1.3863216266173752</v>
      </c>
      <c r="E277" s="47">
        <v>1888.26714</v>
      </c>
      <c r="F277" s="47">
        <v>10.93145495431217</v>
      </c>
      <c r="G277" s="47">
        <v>427</v>
      </c>
      <c r="H277" s="47">
        <v>8.443741348625668</v>
      </c>
      <c r="I277" s="47">
        <v>606.28393</v>
      </c>
      <c r="J277" s="47">
        <v>12.018771078394213</v>
      </c>
      <c r="K277" s="47">
        <v>1792</v>
      </c>
      <c r="L277" s="47">
        <v>1.731083182797361</v>
      </c>
      <c r="M277" s="47">
        <v>2494.55107</v>
      </c>
      <c r="N277" s="47">
        <v>11.177216011693112</v>
      </c>
    </row>
    <row r="278" spans="1:14" ht="12">
      <c r="A278" s="54"/>
      <c r="B278" s="13" t="s">
        <v>11</v>
      </c>
      <c r="C278" s="47">
        <v>823</v>
      </c>
      <c r="D278" s="47">
        <v>0.8358554569275457</v>
      </c>
      <c r="E278" s="47">
        <v>2438.5664599999996</v>
      </c>
      <c r="F278" s="47">
        <v>14.117218292845198</v>
      </c>
      <c r="G278" s="47">
        <v>202</v>
      </c>
      <c r="H278" s="47">
        <v>3.994463120427131</v>
      </c>
      <c r="I278" s="47">
        <v>591.57122</v>
      </c>
      <c r="J278" s="47">
        <v>11.727111206372202</v>
      </c>
      <c r="K278" s="47">
        <v>1025</v>
      </c>
      <c r="L278" s="47">
        <v>0.9901563964103207</v>
      </c>
      <c r="M278" s="47">
        <v>3030.1376800000003</v>
      </c>
      <c r="N278" s="47">
        <v>13.576993392454629</v>
      </c>
    </row>
    <row r="279" spans="1:14" ht="12">
      <c r="A279" s="54"/>
      <c r="B279" s="13" t="s">
        <v>12</v>
      </c>
      <c r="C279" s="47">
        <v>130</v>
      </c>
      <c r="D279" s="47">
        <v>0.1320306311064167</v>
      </c>
      <c r="E279" s="47">
        <v>891.3232</v>
      </c>
      <c r="F279" s="47">
        <v>5.160000512709964</v>
      </c>
      <c r="G279" s="47">
        <v>61</v>
      </c>
      <c r="H279" s="47">
        <v>1.206248764089381</v>
      </c>
      <c r="I279" s="47">
        <v>407.29439</v>
      </c>
      <c r="J279" s="47">
        <v>8.074068588498152</v>
      </c>
      <c r="K279" s="47">
        <v>191</v>
      </c>
      <c r="L279" s="47">
        <v>0.18450719191645978</v>
      </c>
      <c r="M279" s="47">
        <v>1298.6175899999998</v>
      </c>
      <c r="N279" s="47">
        <v>5.818653903130682</v>
      </c>
    </row>
    <row r="280" spans="1:14" ht="12">
      <c r="A280" s="54"/>
      <c r="B280" s="13" t="s">
        <v>13</v>
      </c>
      <c r="C280" s="47">
        <v>26</v>
      </c>
      <c r="D280" s="47">
        <v>0.026406126221283337</v>
      </c>
      <c r="E280" s="47">
        <v>391.72925999999995</v>
      </c>
      <c r="F280" s="47">
        <v>2.2677780432995513</v>
      </c>
      <c r="G280" s="47">
        <v>49</v>
      </c>
      <c r="H280" s="47">
        <v>0.9689539252521258</v>
      </c>
      <c r="I280" s="47">
        <v>2225.6407</v>
      </c>
      <c r="J280" s="47">
        <v>44.12036135619997</v>
      </c>
      <c r="K280" s="47">
        <v>75</v>
      </c>
      <c r="L280" s="47">
        <v>0.07245046803002347</v>
      </c>
      <c r="M280" s="47">
        <v>2617.3699599999995</v>
      </c>
      <c r="N280" s="47">
        <v>11.727524754759404</v>
      </c>
    </row>
    <row r="281" spans="1:14" ht="12">
      <c r="A281" s="55"/>
      <c r="B281" s="8" t="s">
        <v>14</v>
      </c>
      <c r="C281" s="47">
        <v>98462</v>
      </c>
      <c r="D281" s="47">
        <v>100</v>
      </c>
      <c r="E281" s="47">
        <v>17273.703709999998</v>
      </c>
      <c r="F281" s="47">
        <v>100.00000000000003</v>
      </c>
      <c r="G281" s="47">
        <v>5057</v>
      </c>
      <c r="H281" s="47">
        <v>99.99999999999999</v>
      </c>
      <c r="I281" s="47">
        <v>5044.475230000001</v>
      </c>
      <c r="J281" s="47">
        <v>99.99999999999997</v>
      </c>
      <c r="K281" s="47">
        <v>103519</v>
      </c>
      <c r="L281" s="47">
        <v>100.00000000000001</v>
      </c>
      <c r="M281" s="47">
        <v>22318.178939999998</v>
      </c>
      <c r="N281" s="47">
        <v>100</v>
      </c>
    </row>
    <row r="282" spans="1:14" ht="12" customHeight="1">
      <c r="A282" s="53" t="s">
        <v>26</v>
      </c>
      <c r="B282" s="13" t="s">
        <v>25</v>
      </c>
      <c r="C282" s="47">
        <f aca="true" t="shared" si="0" ref="C282:C292">C6+C18+C30+C42+C54+C66+C78+C90+C102+C114+C126+C138+C150+C162+C174+C186+C198+C210+C222+C234+C246+C258+C270</f>
        <v>151506</v>
      </c>
      <c r="D282" s="47">
        <f>C282/C$293*100</f>
        <v>12.512098678972908</v>
      </c>
      <c r="E282" s="47">
        <f aca="true" t="shared" si="1" ref="E282:E292">E6+E18+E30+E42+E54+E66+E78+E90+E102+E114+E126+E138+E150+E162+E174+E186+E198+E210+E222+E234+E246+E258+E270</f>
        <v>5551.90682</v>
      </c>
      <c r="F282" s="47">
        <f>E282/E$293*100</f>
        <v>2.7212117764119776</v>
      </c>
      <c r="G282" s="47">
        <f aca="true" t="shared" si="2" ref="G282:G292">G6+G18+G30+G42+G54+G66+G78+G90+G102+G114+G126+G138+G150+G162+G174+G186+G198+G210+G222+G234+G246+G258+G270</f>
        <v>8360</v>
      </c>
      <c r="H282" s="47">
        <f aca="true" t="shared" si="3" ref="H282:H292">G282/G$293*100</f>
        <v>8.066850647470908</v>
      </c>
      <c r="I282" s="47">
        <f aca="true" t="shared" si="4" ref="I282:I292">I6+I18+I30+I42+I54+I66+I78+I90+I102+I114+I126+I138+I150+I162+I174+I186+I198+I210+I222+I234+I246+I258+I270</f>
        <v>237.41362999999998</v>
      </c>
      <c r="J282" s="47">
        <f aca="true" t="shared" si="5" ref="J282:J292">I282/I$293*100</f>
        <v>0.2571379689054676</v>
      </c>
      <c r="K282" s="47">
        <f aca="true" t="shared" si="6" ref="K282:K292">K6+K18+K30+K42+K54+K66+K78+K90+K102+K114+K126+K138+K150+K162+K174+K186+K198+K210+K222+K234+K246+K258+K270</f>
        <v>159866</v>
      </c>
      <c r="L282" s="47">
        <f aca="true" t="shared" si="7" ref="L282:L292">K282/K$293*100</f>
        <v>12.161641980661996</v>
      </c>
      <c r="M282" s="47">
        <f>E282+I282</f>
        <v>5789.32045</v>
      </c>
      <c r="N282" s="47">
        <f aca="true" t="shared" si="8" ref="N282:N292">M282/M$293*100</f>
        <v>1.9535243962162723</v>
      </c>
    </row>
    <row r="283" spans="1:14" ht="12">
      <c r="A283" s="54"/>
      <c r="B283" s="13" t="s">
        <v>4</v>
      </c>
      <c r="C283" s="47">
        <f t="shared" si="0"/>
        <v>481856</v>
      </c>
      <c r="D283" s="47">
        <f aca="true" t="shared" si="9" ref="D283:F292">C283/C$293*100</f>
        <v>39.794000376586865</v>
      </c>
      <c r="E283" s="47">
        <f t="shared" si="1"/>
        <v>35622.515869999996</v>
      </c>
      <c r="F283" s="47">
        <f t="shared" si="9"/>
        <v>17.460021004254994</v>
      </c>
      <c r="G283" s="47">
        <f t="shared" si="2"/>
        <v>16829</v>
      </c>
      <c r="H283" s="47">
        <f t="shared" si="3"/>
        <v>16.23887913233109</v>
      </c>
      <c r="I283" s="47">
        <f t="shared" si="4"/>
        <v>1282.3434599999998</v>
      </c>
      <c r="J283" s="47">
        <f t="shared" si="5"/>
        <v>1.3888806331111223</v>
      </c>
      <c r="K283" s="47">
        <f t="shared" si="6"/>
        <v>498685</v>
      </c>
      <c r="L283" s="47">
        <f t="shared" si="7"/>
        <v>37.93694989007311</v>
      </c>
      <c r="M283" s="47">
        <f>E283+I283</f>
        <v>36904.85932999999</v>
      </c>
      <c r="N283" s="47">
        <f t="shared" si="8"/>
        <v>12.453023401059909</v>
      </c>
    </row>
    <row r="284" spans="1:14" ht="12">
      <c r="A284" s="54"/>
      <c r="B284" s="13" t="s">
        <v>5</v>
      </c>
      <c r="C284" s="47">
        <f t="shared" si="0"/>
        <v>260782</v>
      </c>
      <c r="D284" s="47">
        <f>C284/C$293*100</f>
        <v>21.536639589850655</v>
      </c>
      <c r="E284" s="47">
        <f t="shared" si="1"/>
        <v>31140.53096</v>
      </c>
      <c r="F284" s="47">
        <f t="shared" si="9"/>
        <v>15.263220785120055</v>
      </c>
      <c r="G284" s="47">
        <f t="shared" si="2"/>
        <v>15627</v>
      </c>
      <c r="H284" s="47">
        <f t="shared" si="3"/>
        <v>15.07902811818515</v>
      </c>
      <c r="I284" s="47">
        <f t="shared" si="4"/>
        <v>1931.6752099999999</v>
      </c>
      <c r="J284" s="47">
        <f t="shared" si="5"/>
        <v>2.0921589046275173</v>
      </c>
      <c r="K284" s="47">
        <f t="shared" si="6"/>
        <v>276409</v>
      </c>
      <c r="L284" s="47">
        <f t="shared" si="7"/>
        <v>21.027531171310983</v>
      </c>
      <c r="M284" s="47">
        <f aca="true" t="shared" si="10" ref="M284:M292">E284+I284</f>
        <v>33072.20617</v>
      </c>
      <c r="N284" s="47">
        <f t="shared" si="8"/>
        <v>11.15974873869511</v>
      </c>
    </row>
    <row r="285" spans="1:14" ht="12">
      <c r="A285" s="54"/>
      <c r="B285" s="13" t="s">
        <v>6</v>
      </c>
      <c r="C285" s="47">
        <f t="shared" si="0"/>
        <v>114887</v>
      </c>
      <c r="D285" s="47">
        <f t="shared" si="9"/>
        <v>9.487924444782124</v>
      </c>
      <c r="E285" s="47">
        <f t="shared" si="1"/>
        <v>19823.196059999995</v>
      </c>
      <c r="F285" s="47">
        <f t="shared" si="9"/>
        <v>9.716141915471754</v>
      </c>
      <c r="G285" s="47">
        <f t="shared" si="2"/>
        <v>11580</v>
      </c>
      <c r="H285" s="47">
        <f t="shared" si="3"/>
        <v>11.173939054750372</v>
      </c>
      <c r="I285" s="47">
        <f t="shared" si="4"/>
        <v>2010.7360499999998</v>
      </c>
      <c r="J285" s="47">
        <f t="shared" si="5"/>
        <v>2.177788124051693</v>
      </c>
      <c r="K285" s="47">
        <f t="shared" si="6"/>
        <v>126467</v>
      </c>
      <c r="L285" s="47">
        <f t="shared" si="7"/>
        <v>9.620847311926116</v>
      </c>
      <c r="M285" s="47">
        <f t="shared" si="10"/>
        <v>21833.932109999994</v>
      </c>
      <c r="N285" s="47">
        <f t="shared" si="8"/>
        <v>7.367551927828561</v>
      </c>
    </row>
    <row r="286" spans="1:14" ht="12">
      <c r="A286" s="54"/>
      <c r="B286" s="13" t="s">
        <v>7</v>
      </c>
      <c r="C286" s="47">
        <f t="shared" si="0"/>
        <v>94746</v>
      </c>
      <c r="D286" s="47">
        <f t="shared" si="9"/>
        <v>7.824583194315521</v>
      </c>
      <c r="E286" s="47">
        <f t="shared" si="1"/>
        <v>22868.223329999997</v>
      </c>
      <c r="F286" s="47">
        <f t="shared" si="9"/>
        <v>11.208631673543671</v>
      </c>
      <c r="G286" s="47">
        <f t="shared" si="2"/>
        <v>13574</v>
      </c>
      <c r="H286" s="47">
        <f t="shared" si="3"/>
        <v>13.098018024972498</v>
      </c>
      <c r="I286" s="47">
        <f t="shared" si="4"/>
        <v>3332.666740000001</v>
      </c>
      <c r="J286" s="47">
        <f t="shared" si="5"/>
        <v>3.6095448966531807</v>
      </c>
      <c r="K286" s="47">
        <f t="shared" si="6"/>
        <v>108320</v>
      </c>
      <c r="L286" s="47">
        <f t="shared" si="7"/>
        <v>8.24033289971168</v>
      </c>
      <c r="M286" s="47">
        <f t="shared" si="10"/>
        <v>26200.890069999998</v>
      </c>
      <c r="N286" s="47">
        <f t="shared" si="8"/>
        <v>8.841120196468943</v>
      </c>
    </row>
    <row r="287" spans="1:14" ht="12">
      <c r="A287" s="54"/>
      <c r="B287" s="13" t="s">
        <v>8</v>
      </c>
      <c r="C287" s="47">
        <f t="shared" si="0"/>
        <v>59255</v>
      </c>
      <c r="D287" s="47">
        <f t="shared" si="9"/>
        <v>4.893564658974165</v>
      </c>
      <c r="E287" s="47">
        <f t="shared" si="1"/>
        <v>22276.399469999997</v>
      </c>
      <c r="F287" s="47">
        <f t="shared" si="9"/>
        <v>10.918555108931299</v>
      </c>
      <c r="G287" s="47">
        <f t="shared" si="2"/>
        <v>14171</v>
      </c>
      <c r="H287" s="47">
        <f t="shared" si="3"/>
        <v>13.67408379489357</v>
      </c>
      <c r="I287" s="47">
        <f t="shared" si="4"/>
        <v>5444.382299999999</v>
      </c>
      <c r="J287" s="47">
        <f t="shared" si="5"/>
        <v>5.896701914573642</v>
      </c>
      <c r="K287" s="47">
        <f t="shared" si="6"/>
        <v>73426</v>
      </c>
      <c r="L287" s="47">
        <f t="shared" si="7"/>
        <v>5.585807639348502</v>
      </c>
      <c r="M287" s="47">
        <f t="shared" si="10"/>
        <v>27720.781769999994</v>
      </c>
      <c r="N287" s="47">
        <f t="shared" si="8"/>
        <v>9.353986178098376</v>
      </c>
    </row>
    <row r="288" spans="1:14" ht="12">
      <c r="A288" s="54"/>
      <c r="B288" s="13" t="s">
        <v>9</v>
      </c>
      <c r="C288" s="47">
        <f t="shared" si="0"/>
        <v>28473</v>
      </c>
      <c r="D288" s="47">
        <f t="shared" si="9"/>
        <v>2.3514381323934077</v>
      </c>
      <c r="E288" s="47">
        <f t="shared" si="1"/>
        <v>19325.75069</v>
      </c>
      <c r="F288" s="47">
        <f t="shared" si="9"/>
        <v>9.47232402679804</v>
      </c>
      <c r="G288" s="47">
        <f t="shared" si="2"/>
        <v>11630</v>
      </c>
      <c r="H288" s="47">
        <f t="shared" si="3"/>
        <v>11.222185769149121</v>
      </c>
      <c r="I288" s="47">
        <f t="shared" si="4"/>
        <v>8127.544239999998</v>
      </c>
      <c r="J288" s="47">
        <f t="shared" si="5"/>
        <v>8.802781112705839</v>
      </c>
      <c r="K288" s="47">
        <f t="shared" si="6"/>
        <v>40103</v>
      </c>
      <c r="L288" s="47">
        <f t="shared" si="7"/>
        <v>3.0507945926619042</v>
      </c>
      <c r="M288" s="47">
        <f t="shared" si="10"/>
        <v>27453.29493</v>
      </c>
      <c r="N288" s="47">
        <f t="shared" si="8"/>
        <v>9.263726522907449</v>
      </c>
    </row>
    <row r="289" spans="1:14" ht="12">
      <c r="A289" s="54"/>
      <c r="B289" s="13" t="s">
        <v>10</v>
      </c>
      <c r="C289" s="47">
        <f t="shared" si="0"/>
        <v>11256</v>
      </c>
      <c r="D289" s="47">
        <f t="shared" si="9"/>
        <v>0.9295749523485476</v>
      </c>
      <c r="E289" s="47">
        <f t="shared" si="1"/>
        <v>15506.079619999999</v>
      </c>
      <c r="F289" s="47">
        <f t="shared" si="9"/>
        <v>7.600150333201333</v>
      </c>
      <c r="G289" s="47">
        <f t="shared" si="2"/>
        <v>6040</v>
      </c>
      <c r="H289" s="47">
        <f t="shared" si="3"/>
        <v>5.828203099368933</v>
      </c>
      <c r="I289" s="47">
        <f t="shared" si="4"/>
        <v>8447.67435</v>
      </c>
      <c r="J289" s="47">
        <f t="shared" si="5"/>
        <v>9.149507651830337</v>
      </c>
      <c r="K289" s="47">
        <f t="shared" si="6"/>
        <v>17296</v>
      </c>
      <c r="L289" s="47">
        <f t="shared" si="7"/>
        <v>1.31577546005736</v>
      </c>
      <c r="M289" s="47">
        <f t="shared" si="10"/>
        <v>23953.753969999998</v>
      </c>
      <c r="N289" s="47">
        <f t="shared" si="8"/>
        <v>8.082855866331839</v>
      </c>
    </row>
    <row r="290" spans="1:14" ht="12">
      <c r="A290" s="54"/>
      <c r="B290" s="13" t="s">
        <v>11</v>
      </c>
      <c r="C290" s="47">
        <f t="shared" si="0"/>
        <v>6543</v>
      </c>
      <c r="D290" s="47">
        <f t="shared" si="9"/>
        <v>0.5403526042303258</v>
      </c>
      <c r="E290" s="47">
        <f t="shared" si="1"/>
        <v>19716.543759999997</v>
      </c>
      <c r="F290" s="47">
        <f t="shared" si="9"/>
        <v>9.663867353929056</v>
      </c>
      <c r="G290" s="47">
        <f t="shared" si="2"/>
        <v>3472</v>
      </c>
      <c r="H290" s="47">
        <f t="shared" si="3"/>
        <v>3.3502518478491616</v>
      </c>
      <c r="I290" s="47">
        <f t="shared" si="4"/>
        <v>10604.44667</v>
      </c>
      <c r="J290" s="47">
        <f t="shared" si="5"/>
        <v>11.485464748128193</v>
      </c>
      <c r="K290" s="47">
        <f t="shared" si="6"/>
        <v>10015</v>
      </c>
      <c r="L290" s="47">
        <f t="shared" si="7"/>
        <v>0.7618808529414003</v>
      </c>
      <c r="M290" s="47">
        <f t="shared" si="10"/>
        <v>30320.990429999998</v>
      </c>
      <c r="N290" s="47">
        <f t="shared" si="8"/>
        <v>10.231389855513198</v>
      </c>
    </row>
    <row r="291" spans="1:14" ht="12">
      <c r="A291" s="54"/>
      <c r="B291" s="13" t="s">
        <v>12</v>
      </c>
      <c r="C291" s="47">
        <f t="shared" si="0"/>
        <v>1345</v>
      </c>
      <c r="D291" s="47">
        <f t="shared" si="9"/>
        <v>0.11107660900042614</v>
      </c>
      <c r="E291" s="47">
        <f t="shared" si="1"/>
        <v>8889.56112</v>
      </c>
      <c r="F291" s="47">
        <f t="shared" si="9"/>
        <v>4.3571297558048805</v>
      </c>
      <c r="G291" s="47">
        <f t="shared" si="2"/>
        <v>1226</v>
      </c>
      <c r="H291" s="47">
        <f t="shared" si="3"/>
        <v>1.1830094370573365</v>
      </c>
      <c r="I291" s="47">
        <f t="shared" si="4"/>
        <v>8429.94875</v>
      </c>
      <c r="J291" s="47">
        <f t="shared" si="5"/>
        <v>9.130309407897878</v>
      </c>
      <c r="K291" s="47">
        <f t="shared" si="6"/>
        <v>2571</v>
      </c>
      <c r="L291" s="47">
        <f t="shared" si="7"/>
        <v>0.19558618800922015</v>
      </c>
      <c r="M291" s="47">
        <f t="shared" si="10"/>
        <v>17319.50987</v>
      </c>
      <c r="N291" s="47">
        <f t="shared" si="8"/>
        <v>5.844223921229566</v>
      </c>
    </row>
    <row r="292" spans="1:14" ht="12">
      <c r="A292" s="54"/>
      <c r="B292" s="13" t="s">
        <v>13</v>
      </c>
      <c r="C292" s="47">
        <f t="shared" si="0"/>
        <v>227</v>
      </c>
      <c r="D292" s="47">
        <f t="shared" si="9"/>
        <v>0.01874675854505333</v>
      </c>
      <c r="E292" s="47">
        <f t="shared" si="1"/>
        <v>3302.62</v>
      </c>
      <c r="F292" s="47">
        <f t="shared" si="9"/>
        <v>1.6187462665329322</v>
      </c>
      <c r="G292" s="47">
        <f t="shared" si="2"/>
        <v>1125</v>
      </c>
      <c r="H292" s="47">
        <f t="shared" si="3"/>
        <v>1.0855510739718626</v>
      </c>
      <c r="I292" s="47">
        <f t="shared" si="4"/>
        <v>42480.446540000004</v>
      </c>
      <c r="J292" s="47">
        <f t="shared" si="5"/>
        <v>46.009724637515134</v>
      </c>
      <c r="K292" s="47">
        <f t="shared" si="6"/>
        <v>1352</v>
      </c>
      <c r="L292" s="47">
        <f t="shared" si="7"/>
        <v>0.10285201329773071</v>
      </c>
      <c r="M292" s="47">
        <f t="shared" si="10"/>
        <v>45783.06654000001</v>
      </c>
      <c r="N292" s="47">
        <f t="shared" si="8"/>
        <v>15.448848995650764</v>
      </c>
    </row>
    <row r="293" spans="1:14" ht="12">
      <c r="A293" s="55"/>
      <c r="B293" s="8" t="s">
        <v>14</v>
      </c>
      <c r="C293" s="47">
        <f>SUM(C282:C292)</f>
        <v>1210876</v>
      </c>
      <c r="D293" s="47">
        <f aca="true" t="shared" si="11" ref="D293:N293">SUM(D282:D292)</f>
        <v>99.99999999999999</v>
      </c>
      <c r="E293" s="47">
        <f t="shared" si="11"/>
        <v>204023.3277</v>
      </c>
      <c r="F293" s="47">
        <f t="shared" si="11"/>
        <v>99.99999999999997</v>
      </c>
      <c r="G293" s="47">
        <f t="shared" si="11"/>
        <v>103634</v>
      </c>
      <c r="H293" s="47">
        <f t="shared" si="11"/>
        <v>99.99999999999999</v>
      </c>
      <c r="I293" s="47">
        <f t="shared" si="11"/>
        <v>92329.27794</v>
      </c>
      <c r="J293" s="47">
        <f t="shared" si="11"/>
        <v>100</v>
      </c>
      <c r="K293" s="47">
        <f t="shared" si="11"/>
        <v>1314510</v>
      </c>
      <c r="L293" s="47">
        <f t="shared" si="11"/>
        <v>100</v>
      </c>
      <c r="M293" s="47">
        <f t="shared" si="11"/>
        <v>296352.60564</v>
      </c>
      <c r="N293" s="47">
        <f t="shared" si="11"/>
        <v>99.99999999999999</v>
      </c>
    </row>
    <row r="294" spans="1:14" ht="12">
      <c r="A294" s="14"/>
      <c r="B294" s="11"/>
      <c r="C294" s="9"/>
      <c r="D294" s="15"/>
      <c r="E294" s="9"/>
      <c r="F294" s="15"/>
      <c r="G294" s="9"/>
      <c r="H294" s="15"/>
      <c r="I294" s="9"/>
      <c r="J294" s="15"/>
      <c r="K294" s="9"/>
      <c r="L294" s="15"/>
      <c r="M294" s="9"/>
      <c r="N294" s="15"/>
    </row>
    <row r="295" spans="1:2" ht="12">
      <c r="A295" s="2" t="s">
        <v>92</v>
      </c>
      <c r="B295" s="16"/>
    </row>
    <row r="296" ht="12">
      <c r="A296" s="2" t="s">
        <v>73</v>
      </c>
    </row>
    <row r="297" spans="1:2" ht="12">
      <c r="A297" s="2" t="s">
        <v>74</v>
      </c>
      <c r="B297" s="16"/>
    </row>
    <row r="298" ht="12">
      <c r="A298" s="2" t="s">
        <v>75</v>
      </c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210:A221"/>
    <mergeCell ref="A126:A137"/>
    <mergeCell ref="A138:A149"/>
    <mergeCell ref="A150:A161"/>
    <mergeCell ref="A162:A173"/>
    <mergeCell ref="A174:A185"/>
    <mergeCell ref="A186:A197"/>
    <mergeCell ref="A198:A209"/>
    <mergeCell ref="A1:N1"/>
    <mergeCell ref="A3:N3"/>
    <mergeCell ref="A4:B5"/>
    <mergeCell ref="C4:F4"/>
    <mergeCell ref="G4:J4"/>
    <mergeCell ref="K4:N4"/>
    <mergeCell ref="A114:A125"/>
    <mergeCell ref="A78:A89"/>
    <mergeCell ref="A90:A101"/>
    <mergeCell ref="A6:A17"/>
    <mergeCell ref="A18:A29"/>
    <mergeCell ref="A102:A113"/>
    <mergeCell ref="A30:A41"/>
    <mergeCell ref="A42:A53"/>
    <mergeCell ref="A54:A65"/>
    <mergeCell ref="A66:A77"/>
  </mergeCells>
  <printOptions/>
  <pageMargins left="0.5905511811023623" right="0.5905511811023623" top="0.5905511811023623" bottom="0.5905511811023623" header="0.5118110236220472" footer="0.2755905511811024"/>
  <pageSetup firstPageNumber="145" useFirstPageNumber="1" horizontalDpi="300" verticalDpi="300" orientation="portrait" paperSize="9" scale="99" r:id="rId1"/>
  <headerFooter scaleWithDoc="0">
    <oddFooter>&amp;C&amp;"Times New Roman,標準"&amp;10- &amp;P -</oddFooter>
  </headerFooter>
  <rowBreaks count="5" manualBreakCount="5">
    <brk id="65" max="255" man="1"/>
    <brk id="125" max="255" man="1"/>
    <brk id="185" max="255" man="1"/>
    <brk id="245" max="255" man="1"/>
    <brk id="298" max="255" man="1"/>
  </rowBreaks>
  <ignoredErrors>
    <ignoredError sqref="D283:M283 E282:M282 D285:M292 E284:M2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6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77" sqref="K277"/>
    </sheetView>
  </sheetViews>
  <sheetFormatPr defaultColWidth="9.125" defaultRowHeight="12.75"/>
  <cols>
    <col min="1" max="1" width="3.00390625" style="2" bestFit="1" customWidth="1"/>
    <col min="2" max="2" width="12.375" style="2" bestFit="1" customWidth="1"/>
    <col min="3" max="3" width="8.50390625" style="2" customWidth="1"/>
    <col min="4" max="4" width="5.625" style="2" customWidth="1"/>
    <col min="5" max="5" width="8.50390625" style="2" customWidth="1"/>
    <col min="6" max="6" width="5.625" style="2" customWidth="1"/>
    <col min="7" max="7" width="8.50390625" style="2" customWidth="1"/>
    <col min="8" max="8" width="5.625" style="2" customWidth="1"/>
    <col min="9" max="9" width="8.50390625" style="2" customWidth="1"/>
    <col min="10" max="10" width="5.625" style="2" customWidth="1"/>
    <col min="11" max="11" width="8.50390625" style="2" customWidth="1"/>
    <col min="12" max="12" width="5.625" style="2" customWidth="1"/>
    <col min="13" max="13" width="8.50390625" style="17" customWidth="1"/>
    <col min="14" max="14" width="5.625" style="2" customWidth="1"/>
    <col min="15" max="15" width="12.00390625" style="2" customWidth="1"/>
    <col min="16" max="16" width="9.375" style="2" customWidth="1"/>
    <col min="17" max="18" width="9.375" style="2" bestFit="1" customWidth="1"/>
    <col min="19" max="19" width="9.125" style="2" customWidth="1"/>
    <col min="20" max="20" width="15.50390625" style="2" customWidth="1"/>
    <col min="21" max="21" width="11.00390625" style="2" customWidth="1"/>
    <col min="22" max="22" width="12.00390625" style="2" customWidth="1"/>
    <col min="23" max="16384" width="9.125" style="2" customWidth="1"/>
  </cols>
  <sheetData>
    <row r="1" spans="1:16" ht="14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1"/>
    </row>
    <row r="2" spans="1:16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"/>
      <c r="P2" s="3"/>
    </row>
    <row r="3" spans="1:16" ht="12">
      <c r="A3" s="6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"/>
      <c r="P3" s="4"/>
    </row>
    <row r="4" spans="1:16" ht="12">
      <c r="A4" s="69" t="s">
        <v>21</v>
      </c>
      <c r="B4" s="60"/>
      <c r="C4" s="72" t="s">
        <v>90</v>
      </c>
      <c r="D4" s="73"/>
      <c r="E4" s="73"/>
      <c r="F4" s="74"/>
      <c r="G4" s="72" t="s">
        <v>23</v>
      </c>
      <c r="H4" s="73"/>
      <c r="I4" s="73"/>
      <c r="J4" s="74"/>
      <c r="K4" s="72" t="s">
        <v>24</v>
      </c>
      <c r="L4" s="73"/>
      <c r="M4" s="73"/>
      <c r="N4" s="74"/>
      <c r="O4" s="76" t="s">
        <v>83</v>
      </c>
      <c r="P4" s="77"/>
    </row>
    <row r="5" spans="1:16" ht="12" thickBot="1">
      <c r="A5" s="70"/>
      <c r="B5" s="71"/>
      <c r="C5" s="35" t="s">
        <v>0</v>
      </c>
      <c r="D5" s="36" t="s">
        <v>1</v>
      </c>
      <c r="E5" s="35" t="s">
        <v>2</v>
      </c>
      <c r="F5" s="36" t="s">
        <v>1</v>
      </c>
      <c r="G5" s="35" t="s">
        <v>0</v>
      </c>
      <c r="H5" s="36" t="s">
        <v>1</v>
      </c>
      <c r="I5" s="35" t="s">
        <v>2</v>
      </c>
      <c r="J5" s="36" t="s">
        <v>1</v>
      </c>
      <c r="K5" s="35" t="s">
        <v>0</v>
      </c>
      <c r="L5" s="36" t="s">
        <v>1</v>
      </c>
      <c r="M5" s="37" t="s">
        <v>2</v>
      </c>
      <c r="N5" s="36" t="s">
        <v>1</v>
      </c>
      <c r="O5" s="5" t="s">
        <v>84</v>
      </c>
      <c r="P5" s="5" t="s">
        <v>85</v>
      </c>
    </row>
    <row r="6" spans="1:42" ht="12" customHeight="1">
      <c r="A6" s="64" t="s">
        <v>46</v>
      </c>
      <c r="B6" s="38" t="s">
        <v>91</v>
      </c>
      <c r="C6" s="26">
        <v>11962</v>
      </c>
      <c r="D6" s="27">
        <v>9.29</v>
      </c>
      <c r="E6" s="39">
        <v>823053.73</v>
      </c>
      <c r="F6" s="27">
        <f aca="true" t="shared" si="0" ref="F6:F14">E6/E$15*100</f>
        <v>1.3104561459375461</v>
      </c>
      <c r="G6" s="26">
        <v>552</v>
      </c>
      <c r="H6" s="27">
        <f>G6/G15*100</f>
        <v>12.426834759117515</v>
      </c>
      <c r="I6" s="39">
        <v>22815.94</v>
      </c>
      <c r="J6" s="27">
        <f>I6/I15*100</f>
        <v>0.08275691823884931</v>
      </c>
      <c r="K6" s="26">
        <f>C6+G6</f>
        <v>12514</v>
      </c>
      <c r="L6" s="27">
        <f>K6/K15*100</f>
        <v>9.714103847915357</v>
      </c>
      <c r="M6" s="41">
        <f aca="true" t="shared" si="1" ref="M6:M14">E6+I6</f>
        <v>845869.6699999999</v>
      </c>
      <c r="N6" s="27">
        <f>M6/M15*100</f>
        <v>0.9359399697989059</v>
      </c>
      <c r="O6" s="7">
        <f>C6</f>
        <v>11962</v>
      </c>
      <c r="P6" s="23">
        <f>G6</f>
        <v>552</v>
      </c>
      <c r="Q6" s="9">
        <f>C6+G6-K6</f>
        <v>0</v>
      </c>
      <c r="R6" s="9">
        <f>E6+I6-M6</f>
        <v>0</v>
      </c>
      <c r="S6" s="2">
        <v>12095</v>
      </c>
      <c r="T6" s="18">
        <v>9.8</v>
      </c>
      <c r="U6" s="20">
        <v>829063.25</v>
      </c>
      <c r="V6" s="20">
        <v>0.92</v>
      </c>
      <c r="W6" s="20">
        <v>494</v>
      </c>
      <c r="X6" s="2">
        <v>0.4</v>
      </c>
      <c r="Y6" s="2">
        <v>19279.82</v>
      </c>
      <c r="Z6" s="2">
        <v>0.02</v>
      </c>
      <c r="AA6" s="2">
        <v>12589</v>
      </c>
      <c r="AB6" s="2">
        <v>10.2</v>
      </c>
      <c r="AC6" s="2">
        <v>848343.07</v>
      </c>
      <c r="AD6" s="2">
        <v>0.94</v>
      </c>
      <c r="AE6" s="9">
        <f>C6-S6</f>
        <v>-133</v>
      </c>
      <c r="AF6" s="9">
        <f aca="true" t="shared" si="2" ref="AF6:AL6">D6-T6</f>
        <v>-0.5100000000000016</v>
      </c>
      <c r="AG6" s="9">
        <f t="shared" si="2"/>
        <v>-6009.520000000019</v>
      </c>
      <c r="AH6" s="9">
        <f t="shared" si="2"/>
        <v>0.3904561459375461</v>
      </c>
      <c r="AI6" s="9">
        <f t="shared" si="2"/>
        <v>58</v>
      </c>
      <c r="AJ6" s="9">
        <f>H6-X6</f>
        <v>12.026834759117515</v>
      </c>
      <c r="AK6" s="9">
        <f t="shared" si="2"/>
        <v>3536.119999999999</v>
      </c>
      <c r="AL6" s="9">
        <f t="shared" si="2"/>
        <v>0.06275691823884931</v>
      </c>
      <c r="AM6" s="9">
        <f>K6-AA6</f>
        <v>-75</v>
      </c>
      <c r="AN6" s="9">
        <f>L6-AB6</f>
        <v>-0.4858961520846421</v>
      </c>
      <c r="AO6" s="9">
        <f>M6-AC6</f>
        <v>-2473.4000000000233</v>
      </c>
      <c r="AP6" s="9">
        <f>N6-AD6</f>
        <v>-0.004060030201094023</v>
      </c>
    </row>
    <row r="7" spans="1:42" ht="12">
      <c r="A7" s="65"/>
      <c r="B7" s="40" t="s">
        <v>6</v>
      </c>
      <c r="C7" s="28">
        <v>68758</v>
      </c>
      <c r="D7" s="29">
        <v>53.37</v>
      </c>
      <c r="E7" s="41">
        <v>10168531.41</v>
      </c>
      <c r="F7" s="29">
        <f t="shared" si="0"/>
        <v>16.190212127941493</v>
      </c>
      <c r="G7" s="28">
        <v>705</v>
      </c>
      <c r="H7" s="29">
        <f>G7/G15*100</f>
        <v>15.871229176046825</v>
      </c>
      <c r="I7" s="41">
        <v>106237.68</v>
      </c>
      <c r="J7" s="29">
        <f>I7/I15*100</f>
        <v>0.385340380350099</v>
      </c>
      <c r="K7" s="26">
        <f aca="true" t="shared" si="3" ref="K7:K14">C7+G7</f>
        <v>69463</v>
      </c>
      <c r="L7" s="29">
        <f>K7/K15*100</f>
        <v>53.92127182257826</v>
      </c>
      <c r="M7" s="41">
        <f t="shared" si="1"/>
        <v>10274769.09</v>
      </c>
      <c r="N7" s="29">
        <f>M7/M15*100</f>
        <v>11.368851979035178</v>
      </c>
      <c r="O7" s="7">
        <f aca="true" t="shared" si="4" ref="O7:O70">C7</f>
        <v>68758</v>
      </c>
      <c r="P7" s="23">
        <f aca="true" t="shared" si="5" ref="P7:P70">G7</f>
        <v>705</v>
      </c>
      <c r="Q7" s="9">
        <f aca="true" t="shared" si="6" ref="Q7:Q70">C7+G7-K7</f>
        <v>0</v>
      </c>
      <c r="R7" s="9">
        <f aca="true" t="shared" si="7" ref="R7:R70">E7+I7-M7</f>
        <v>0</v>
      </c>
      <c r="S7" s="2">
        <v>63670</v>
      </c>
      <c r="T7" s="19">
        <v>51.57</v>
      </c>
      <c r="U7" s="20">
        <v>9439766.94</v>
      </c>
      <c r="V7" s="20">
        <v>10.43</v>
      </c>
      <c r="W7" s="20">
        <v>565</v>
      </c>
      <c r="X7" s="2">
        <v>0.46</v>
      </c>
      <c r="Y7" s="2">
        <v>84933.82</v>
      </c>
      <c r="Z7" s="2">
        <v>0.09</v>
      </c>
      <c r="AA7" s="2">
        <v>64235</v>
      </c>
      <c r="AB7" s="2">
        <v>52.03</v>
      </c>
      <c r="AC7" s="2">
        <v>9524700.76</v>
      </c>
      <c r="AD7" s="2">
        <v>10.52</v>
      </c>
      <c r="AE7" s="9">
        <f aca="true" t="shared" si="8" ref="AE7:AE15">C7-S7</f>
        <v>5088</v>
      </c>
      <c r="AF7" s="9">
        <f aca="true" t="shared" si="9" ref="AF7:AF15">D7-T7</f>
        <v>1.7999999999999972</v>
      </c>
      <c r="AG7" s="9">
        <f aca="true" t="shared" si="10" ref="AG7:AG15">E7-U7</f>
        <v>728764.4700000007</v>
      </c>
      <c r="AH7" s="9">
        <f aca="true" t="shared" si="11" ref="AH7:AH15">F7-V7</f>
        <v>5.760212127941493</v>
      </c>
      <c r="AI7" s="9">
        <f aca="true" t="shared" si="12" ref="AI7:AI15">G7-W7</f>
        <v>140</v>
      </c>
      <c r="AJ7" s="9">
        <f aca="true" t="shared" si="13" ref="AJ7:AJ15">H7-X7</f>
        <v>15.411229176046824</v>
      </c>
      <c r="AK7" s="9">
        <f aca="true" t="shared" si="14" ref="AK7:AK15">I7-Y7</f>
        <v>21303.859999999986</v>
      </c>
      <c r="AL7" s="9">
        <f aca="true" t="shared" si="15" ref="AL7:AL15">J7-Z7</f>
        <v>0.295340380350099</v>
      </c>
      <c r="AM7" s="9">
        <f aca="true" t="shared" si="16" ref="AM7:AM15">K7-AA7</f>
        <v>5228</v>
      </c>
      <c r="AN7" s="9">
        <f aca="true" t="shared" si="17" ref="AN7:AN15">L7-AB7</f>
        <v>1.8912718225782612</v>
      </c>
      <c r="AO7" s="9">
        <f aca="true" t="shared" si="18" ref="AO7:AO15">M7-AC7</f>
        <v>750068.3300000001</v>
      </c>
      <c r="AP7" s="9">
        <f aca="true" t="shared" si="19" ref="AP7:AP15">N7-AD7</f>
        <v>0.8488519790351781</v>
      </c>
    </row>
    <row r="8" spans="1:42" ht="12">
      <c r="A8" s="65"/>
      <c r="B8" s="40" t="s">
        <v>7</v>
      </c>
      <c r="C8" s="28">
        <v>23154</v>
      </c>
      <c r="D8" s="29">
        <v>17.97</v>
      </c>
      <c r="E8" s="41">
        <v>5392716.85</v>
      </c>
      <c r="F8" s="29">
        <f t="shared" si="0"/>
        <v>8.586218228284395</v>
      </c>
      <c r="G8" s="28">
        <v>481</v>
      </c>
      <c r="H8" s="29">
        <f>G8/G15*100</f>
        <v>10.828455650607834</v>
      </c>
      <c r="I8" s="41">
        <v>117549.56</v>
      </c>
      <c r="J8" s="29">
        <f>I8/I15*100</f>
        <v>0.4263703062829194</v>
      </c>
      <c r="K8" s="26">
        <f t="shared" si="3"/>
        <v>23635</v>
      </c>
      <c r="L8" s="29">
        <f>K8/K15*100</f>
        <v>18.346879051101123</v>
      </c>
      <c r="M8" s="41">
        <f t="shared" si="1"/>
        <v>5510266.409999999</v>
      </c>
      <c r="N8" s="29">
        <f>M8/M15*100</f>
        <v>6.097013240064897</v>
      </c>
      <c r="O8" s="7">
        <f t="shared" si="4"/>
        <v>23154</v>
      </c>
      <c r="P8" s="23">
        <f t="shared" si="5"/>
        <v>481</v>
      </c>
      <c r="Q8" s="9">
        <f>C8+G8-K8</f>
        <v>0</v>
      </c>
      <c r="R8" s="9">
        <f t="shared" si="7"/>
        <v>0</v>
      </c>
      <c r="S8" s="2">
        <v>22975</v>
      </c>
      <c r="T8" s="19">
        <v>18.61</v>
      </c>
      <c r="U8" s="20">
        <v>5354436.12</v>
      </c>
      <c r="V8" s="20">
        <v>5.92</v>
      </c>
      <c r="W8" s="20">
        <v>393</v>
      </c>
      <c r="X8" s="2">
        <v>0.32</v>
      </c>
      <c r="Y8" s="2">
        <v>95609.89</v>
      </c>
      <c r="Z8" s="2">
        <v>0.11</v>
      </c>
      <c r="AA8" s="2">
        <v>23368</v>
      </c>
      <c r="AB8" s="2">
        <v>18.93</v>
      </c>
      <c r="AC8" s="2">
        <v>5450046.01</v>
      </c>
      <c r="AD8" s="2">
        <v>6.02</v>
      </c>
      <c r="AE8" s="9">
        <f t="shared" si="8"/>
        <v>179</v>
      </c>
      <c r="AF8" s="9">
        <f t="shared" si="9"/>
        <v>-0.6400000000000006</v>
      </c>
      <c r="AG8" s="9">
        <f t="shared" si="10"/>
        <v>38280.729999999516</v>
      </c>
      <c r="AH8" s="9">
        <f t="shared" si="11"/>
        <v>2.6662182282843947</v>
      </c>
      <c r="AI8" s="9">
        <f t="shared" si="12"/>
        <v>88</v>
      </c>
      <c r="AJ8" s="9">
        <f t="shared" si="13"/>
        <v>10.508455650607834</v>
      </c>
      <c r="AK8" s="9">
        <f t="shared" si="14"/>
        <v>21939.67</v>
      </c>
      <c r="AL8" s="9">
        <f t="shared" si="15"/>
        <v>0.3163703062829194</v>
      </c>
      <c r="AM8" s="9">
        <f t="shared" si="16"/>
        <v>267</v>
      </c>
      <c r="AN8" s="9">
        <f t="shared" si="17"/>
        <v>-0.5831209488988769</v>
      </c>
      <c r="AO8" s="9">
        <f t="shared" si="18"/>
        <v>60220.39999999944</v>
      </c>
      <c r="AP8" s="9">
        <f t="shared" si="19"/>
        <v>0.07701324006489774</v>
      </c>
    </row>
    <row r="9" spans="1:42" ht="12">
      <c r="A9" s="65"/>
      <c r="B9" s="40" t="s">
        <v>8</v>
      </c>
      <c r="C9" s="28">
        <v>8503</v>
      </c>
      <c r="D9" s="29">
        <v>6.6</v>
      </c>
      <c r="E9" s="41">
        <v>3193248.73</v>
      </c>
      <c r="F9" s="29">
        <f t="shared" si="0"/>
        <v>5.084251818815964</v>
      </c>
      <c r="G9" s="28">
        <v>670</v>
      </c>
      <c r="H9" s="29">
        <f>G9/G15*100</f>
        <v>15.083295812696985</v>
      </c>
      <c r="I9" s="41">
        <v>260927.54</v>
      </c>
      <c r="J9" s="29">
        <f>I9/I15*100</f>
        <v>0.9464242583932149</v>
      </c>
      <c r="K9" s="26">
        <f t="shared" si="3"/>
        <v>9173</v>
      </c>
      <c r="L9" s="29">
        <f>K9/K15*100</f>
        <v>7.120622870139649</v>
      </c>
      <c r="M9" s="41">
        <f t="shared" si="1"/>
        <v>3454176.27</v>
      </c>
      <c r="N9" s="29">
        <f>M9/M15*100</f>
        <v>3.821985523873787</v>
      </c>
      <c r="O9" s="7">
        <f t="shared" si="4"/>
        <v>8503</v>
      </c>
      <c r="P9" s="23">
        <f t="shared" si="5"/>
        <v>670</v>
      </c>
      <c r="Q9" s="9">
        <f t="shared" si="6"/>
        <v>0</v>
      </c>
      <c r="R9" s="9">
        <f>E9+I9-M9</f>
        <v>0</v>
      </c>
      <c r="S9" s="2">
        <v>8562</v>
      </c>
      <c r="T9" s="19">
        <v>6.93</v>
      </c>
      <c r="U9" s="20">
        <v>3219127.54</v>
      </c>
      <c r="V9" s="20">
        <v>3.56</v>
      </c>
      <c r="W9" s="20">
        <v>583</v>
      </c>
      <c r="X9" s="2">
        <v>0.47</v>
      </c>
      <c r="Y9" s="2">
        <v>226807.37</v>
      </c>
      <c r="Z9" s="2">
        <v>0.25</v>
      </c>
      <c r="AA9" s="2">
        <v>9145</v>
      </c>
      <c r="AB9" s="2">
        <v>7.41</v>
      </c>
      <c r="AC9" s="2">
        <v>3445934.91</v>
      </c>
      <c r="AD9" s="2">
        <v>3.81</v>
      </c>
      <c r="AE9" s="9">
        <f t="shared" si="8"/>
        <v>-59</v>
      </c>
      <c r="AF9" s="9">
        <f t="shared" si="9"/>
        <v>-0.33000000000000007</v>
      </c>
      <c r="AG9" s="9">
        <f t="shared" si="10"/>
        <v>-25878.810000000056</v>
      </c>
      <c r="AH9" s="9">
        <f t="shared" si="11"/>
        <v>1.5242518188159644</v>
      </c>
      <c r="AI9" s="9">
        <f t="shared" si="12"/>
        <v>87</v>
      </c>
      <c r="AJ9" s="9">
        <f t="shared" si="13"/>
        <v>14.613295812696984</v>
      </c>
      <c r="AK9" s="9">
        <f t="shared" si="14"/>
        <v>34120.17000000001</v>
      </c>
      <c r="AL9" s="9">
        <f t="shared" si="15"/>
        <v>0.6964242583932149</v>
      </c>
      <c r="AM9" s="9">
        <f t="shared" si="16"/>
        <v>28</v>
      </c>
      <c r="AN9" s="9">
        <f t="shared" si="17"/>
        <v>-0.2893771298603509</v>
      </c>
      <c r="AO9" s="9">
        <f t="shared" si="18"/>
        <v>8241.35999999987</v>
      </c>
      <c r="AP9" s="9">
        <f t="shared" si="19"/>
        <v>0.011985523873787152</v>
      </c>
    </row>
    <row r="10" spans="1:42" ht="12">
      <c r="A10" s="65"/>
      <c r="B10" s="40" t="s">
        <v>9</v>
      </c>
      <c r="C10" s="28">
        <v>5301</v>
      </c>
      <c r="D10" s="29">
        <v>4.11</v>
      </c>
      <c r="E10" s="41">
        <v>3660910.88</v>
      </c>
      <c r="F10" s="29">
        <f t="shared" si="0"/>
        <v>5.828857810322577</v>
      </c>
      <c r="G10" s="28">
        <v>704</v>
      </c>
      <c r="H10" s="29">
        <f>G10/G15*100</f>
        <v>15.84871679423683</v>
      </c>
      <c r="I10" s="41">
        <v>507723.58</v>
      </c>
      <c r="J10" s="29">
        <f>I10/I15*100</f>
        <v>1.841591396102719</v>
      </c>
      <c r="K10" s="26">
        <f t="shared" si="3"/>
        <v>6005</v>
      </c>
      <c r="L10" s="29">
        <f>K10/K15*100</f>
        <v>4.661434681695039</v>
      </c>
      <c r="M10" s="41">
        <f t="shared" si="1"/>
        <v>4168634.46</v>
      </c>
      <c r="N10" s="29">
        <f>M10/M15*100</f>
        <v>4.612520993446991</v>
      </c>
      <c r="O10" s="7">
        <f t="shared" si="4"/>
        <v>5301</v>
      </c>
      <c r="P10" s="23">
        <f t="shared" si="5"/>
        <v>704</v>
      </c>
      <c r="Q10" s="9">
        <f t="shared" si="6"/>
        <v>0</v>
      </c>
      <c r="R10" s="9">
        <f t="shared" si="7"/>
        <v>0</v>
      </c>
      <c r="S10" s="2">
        <v>5401</v>
      </c>
      <c r="T10" s="19">
        <v>4.37</v>
      </c>
      <c r="U10" s="20">
        <v>3739480.37</v>
      </c>
      <c r="V10" s="20">
        <v>4.13</v>
      </c>
      <c r="W10" s="20">
        <v>649</v>
      </c>
      <c r="X10" s="2">
        <v>0.53</v>
      </c>
      <c r="Y10" s="2">
        <v>470036.26</v>
      </c>
      <c r="Z10" s="2">
        <v>0.52</v>
      </c>
      <c r="AA10" s="2">
        <v>6050</v>
      </c>
      <c r="AB10" s="2">
        <v>4.9</v>
      </c>
      <c r="AC10" s="2">
        <v>4209516.63</v>
      </c>
      <c r="AD10" s="2">
        <v>4.65</v>
      </c>
      <c r="AE10" s="9">
        <f t="shared" si="8"/>
        <v>-100</v>
      </c>
      <c r="AF10" s="9">
        <f t="shared" si="9"/>
        <v>-0.2599999999999998</v>
      </c>
      <c r="AG10" s="9">
        <f t="shared" si="10"/>
        <v>-78569.49000000022</v>
      </c>
      <c r="AH10" s="9">
        <f t="shared" si="11"/>
        <v>1.6988578103225773</v>
      </c>
      <c r="AI10" s="9">
        <f t="shared" si="12"/>
        <v>55</v>
      </c>
      <c r="AJ10" s="9">
        <f t="shared" si="13"/>
        <v>15.318716794236831</v>
      </c>
      <c r="AK10" s="9">
        <f t="shared" si="14"/>
        <v>37687.32000000001</v>
      </c>
      <c r="AL10" s="9">
        <f t="shared" si="15"/>
        <v>1.321591396102719</v>
      </c>
      <c r="AM10" s="9">
        <f t="shared" si="16"/>
        <v>-45</v>
      </c>
      <c r="AN10" s="9">
        <f t="shared" si="17"/>
        <v>-0.23856531830496142</v>
      </c>
      <c r="AO10" s="9">
        <f t="shared" si="18"/>
        <v>-40882.169999999925</v>
      </c>
      <c r="AP10" s="9">
        <f t="shared" si="19"/>
        <v>-0.037479006553009064</v>
      </c>
    </row>
    <row r="11" spans="1:42" ht="12">
      <c r="A11" s="65"/>
      <c r="B11" s="40" t="s">
        <v>10</v>
      </c>
      <c r="C11" s="28">
        <v>2864</v>
      </c>
      <c r="D11" s="29">
        <v>2.22</v>
      </c>
      <c r="E11" s="41">
        <v>3925244.34</v>
      </c>
      <c r="F11" s="29">
        <f t="shared" si="0"/>
        <v>6.249726332762706</v>
      </c>
      <c r="G11" s="28">
        <v>474</v>
      </c>
      <c r="H11" s="29">
        <f>G11/G15*100</f>
        <v>10.670868977937866</v>
      </c>
      <c r="I11" s="41">
        <v>662381.93</v>
      </c>
      <c r="J11" s="29">
        <f>I11/I15*100</f>
        <v>2.4025609825368237</v>
      </c>
      <c r="K11" s="26">
        <f t="shared" si="3"/>
        <v>3338</v>
      </c>
      <c r="L11" s="29">
        <f>K11/K15*100</f>
        <v>2.591152201082105</v>
      </c>
      <c r="M11" s="41">
        <f t="shared" si="1"/>
        <v>4587626.27</v>
      </c>
      <c r="N11" s="29">
        <f>M11/M15*100</f>
        <v>5.076128090267697</v>
      </c>
      <c r="O11" s="7">
        <f t="shared" si="4"/>
        <v>2864</v>
      </c>
      <c r="P11" s="23">
        <f t="shared" si="5"/>
        <v>474</v>
      </c>
      <c r="Q11" s="9">
        <f t="shared" si="6"/>
        <v>0</v>
      </c>
      <c r="R11" s="9">
        <f>E11+I11-M11</f>
        <v>0</v>
      </c>
      <c r="S11" s="2">
        <v>2882</v>
      </c>
      <c r="T11" s="19">
        <v>2.33</v>
      </c>
      <c r="U11" s="20">
        <v>3947695.33</v>
      </c>
      <c r="V11" s="20">
        <v>4.36</v>
      </c>
      <c r="W11" s="20">
        <v>416</v>
      </c>
      <c r="X11" s="2">
        <v>0.34</v>
      </c>
      <c r="Y11" s="2">
        <v>589024.09</v>
      </c>
      <c r="Z11" s="2">
        <v>0.65</v>
      </c>
      <c r="AA11" s="2">
        <v>3298</v>
      </c>
      <c r="AB11" s="2">
        <v>2.67</v>
      </c>
      <c r="AC11" s="2">
        <v>4536719.42</v>
      </c>
      <c r="AD11" s="2">
        <v>5.01</v>
      </c>
      <c r="AE11" s="9">
        <f t="shared" si="8"/>
        <v>-18</v>
      </c>
      <c r="AF11" s="9">
        <f t="shared" si="9"/>
        <v>-0.10999999999999988</v>
      </c>
      <c r="AG11" s="9">
        <f t="shared" si="10"/>
        <v>-22450.990000000224</v>
      </c>
      <c r="AH11" s="9">
        <f t="shared" si="11"/>
        <v>1.8897263327627059</v>
      </c>
      <c r="AI11" s="9">
        <f t="shared" si="12"/>
        <v>58</v>
      </c>
      <c r="AJ11" s="9">
        <f t="shared" si="13"/>
        <v>10.330868977937866</v>
      </c>
      <c r="AK11" s="9">
        <f t="shared" si="14"/>
        <v>73357.84000000008</v>
      </c>
      <c r="AL11" s="9">
        <f t="shared" si="15"/>
        <v>1.7525609825368238</v>
      </c>
      <c r="AM11" s="9">
        <f t="shared" si="16"/>
        <v>40</v>
      </c>
      <c r="AN11" s="9">
        <f t="shared" si="17"/>
        <v>-0.07884779891789506</v>
      </c>
      <c r="AO11" s="9">
        <f t="shared" si="18"/>
        <v>50906.84999999963</v>
      </c>
      <c r="AP11" s="9">
        <f t="shared" si="19"/>
        <v>0.06612809026769728</v>
      </c>
    </row>
    <row r="12" spans="1:42" ht="12">
      <c r="A12" s="65"/>
      <c r="B12" s="40" t="s">
        <v>11</v>
      </c>
      <c r="C12" s="28">
        <v>2171</v>
      </c>
      <c r="D12" s="29">
        <v>1.69</v>
      </c>
      <c r="E12" s="41">
        <v>6753091.91</v>
      </c>
      <c r="F12" s="29">
        <f t="shared" si="0"/>
        <v>10.752190865522985</v>
      </c>
      <c r="G12" s="28">
        <v>391</v>
      </c>
      <c r="H12" s="29">
        <f>G12/G15*100</f>
        <v>8.80234128770824</v>
      </c>
      <c r="I12" s="41">
        <v>1248494.68</v>
      </c>
      <c r="J12" s="29">
        <f>I12/I15*100</f>
        <v>4.528481936505721</v>
      </c>
      <c r="K12" s="26">
        <f t="shared" si="3"/>
        <v>2562</v>
      </c>
      <c r="L12" s="29">
        <f>K12/K15*100</f>
        <v>1.9887752963368341</v>
      </c>
      <c r="M12" s="41">
        <f t="shared" si="1"/>
        <v>8001586.59</v>
      </c>
      <c r="N12" s="29">
        <f>M12/M15*100</f>
        <v>8.853615370069873</v>
      </c>
      <c r="O12" s="7">
        <f t="shared" si="4"/>
        <v>2171</v>
      </c>
      <c r="P12" s="23">
        <f t="shared" si="5"/>
        <v>391</v>
      </c>
      <c r="Q12" s="9">
        <f t="shared" si="6"/>
        <v>0</v>
      </c>
      <c r="R12" s="9">
        <f t="shared" si="7"/>
        <v>0</v>
      </c>
      <c r="S12" s="2">
        <v>2231</v>
      </c>
      <c r="T12" s="19">
        <v>1.81</v>
      </c>
      <c r="U12" s="20">
        <v>6966068.3</v>
      </c>
      <c r="V12" s="20">
        <v>7.7</v>
      </c>
      <c r="W12" s="20">
        <v>351</v>
      </c>
      <c r="X12" s="2">
        <v>0.28</v>
      </c>
      <c r="Y12" s="2">
        <v>1109939.65</v>
      </c>
      <c r="Z12" s="2">
        <v>1.23</v>
      </c>
      <c r="AA12" s="2">
        <v>2582</v>
      </c>
      <c r="AB12" s="2">
        <v>2.09</v>
      </c>
      <c r="AC12" s="2">
        <v>8076007.95</v>
      </c>
      <c r="AD12" s="2">
        <v>8.92</v>
      </c>
      <c r="AE12" s="9">
        <f t="shared" si="8"/>
        <v>-60</v>
      </c>
      <c r="AF12" s="9">
        <f t="shared" si="9"/>
        <v>-0.1200000000000001</v>
      </c>
      <c r="AG12" s="9">
        <f t="shared" si="10"/>
        <v>-212976.38999999966</v>
      </c>
      <c r="AH12" s="9">
        <f t="shared" si="11"/>
        <v>3.0521908655229852</v>
      </c>
      <c r="AI12" s="9">
        <f t="shared" si="12"/>
        <v>40</v>
      </c>
      <c r="AJ12" s="9">
        <f t="shared" si="13"/>
        <v>8.52234128770824</v>
      </c>
      <c r="AK12" s="9">
        <f t="shared" si="14"/>
        <v>138555.03000000003</v>
      </c>
      <c r="AL12" s="9">
        <f t="shared" si="15"/>
        <v>3.298481936505721</v>
      </c>
      <c r="AM12" s="9">
        <f t="shared" si="16"/>
        <v>-20</v>
      </c>
      <c r="AN12" s="9">
        <f t="shared" si="17"/>
        <v>-0.10122470366316572</v>
      </c>
      <c r="AO12" s="9">
        <f t="shared" si="18"/>
        <v>-74421.36000000034</v>
      </c>
      <c r="AP12" s="9">
        <f t="shared" si="19"/>
        <v>-0.06638462993012695</v>
      </c>
    </row>
    <row r="13" spans="1:42" ht="12">
      <c r="A13" s="65"/>
      <c r="B13" s="40" t="s">
        <v>12</v>
      </c>
      <c r="C13" s="28">
        <v>858</v>
      </c>
      <c r="D13" s="29">
        <v>0.67</v>
      </c>
      <c r="E13" s="41">
        <v>5973173.49</v>
      </c>
      <c r="F13" s="29">
        <f t="shared" si="0"/>
        <v>9.510414235923239</v>
      </c>
      <c r="G13" s="28">
        <v>189</v>
      </c>
      <c r="H13" s="29">
        <f>G13/G15*100</f>
        <v>4.254840162089149</v>
      </c>
      <c r="I13" s="41">
        <v>1351033.42</v>
      </c>
      <c r="J13" s="29">
        <f>I13/I15*100</f>
        <v>4.900405693427182</v>
      </c>
      <c r="K13" s="26">
        <f t="shared" si="3"/>
        <v>1047</v>
      </c>
      <c r="L13" s="29">
        <f>K13/K15*100</f>
        <v>0.8127430660673948</v>
      </c>
      <c r="M13" s="41">
        <f t="shared" si="1"/>
        <v>7324206.91</v>
      </c>
      <c r="N13" s="29">
        <f>M13/M15*100</f>
        <v>8.104106622177786</v>
      </c>
      <c r="O13" s="7">
        <f t="shared" si="4"/>
        <v>858</v>
      </c>
      <c r="P13" s="23">
        <f t="shared" si="5"/>
        <v>189</v>
      </c>
      <c r="Q13" s="9">
        <f t="shared" si="6"/>
        <v>0</v>
      </c>
      <c r="R13" s="9">
        <f t="shared" si="7"/>
        <v>0</v>
      </c>
      <c r="S13" s="2">
        <v>899</v>
      </c>
      <c r="T13" s="19">
        <v>0.73</v>
      </c>
      <c r="U13" s="20">
        <v>6251694.61</v>
      </c>
      <c r="V13" s="20">
        <v>6.91</v>
      </c>
      <c r="W13" s="20">
        <v>166</v>
      </c>
      <c r="X13" s="2">
        <v>0.13</v>
      </c>
      <c r="Y13" s="2">
        <v>1172337.15</v>
      </c>
      <c r="Z13" s="2">
        <v>1.3</v>
      </c>
      <c r="AA13" s="2">
        <v>1065</v>
      </c>
      <c r="AB13" s="2">
        <v>0.86</v>
      </c>
      <c r="AC13" s="2">
        <v>7424031.76</v>
      </c>
      <c r="AD13" s="2">
        <v>8.2</v>
      </c>
      <c r="AE13" s="9">
        <f t="shared" si="8"/>
        <v>-41</v>
      </c>
      <c r="AF13" s="9">
        <f t="shared" si="9"/>
        <v>-0.05999999999999994</v>
      </c>
      <c r="AG13" s="9">
        <f t="shared" si="10"/>
        <v>-278521.1200000001</v>
      </c>
      <c r="AH13" s="9">
        <f t="shared" si="11"/>
        <v>2.600414235923239</v>
      </c>
      <c r="AI13" s="9">
        <f t="shared" si="12"/>
        <v>23</v>
      </c>
      <c r="AJ13" s="9">
        <f t="shared" si="13"/>
        <v>4.124840162089149</v>
      </c>
      <c r="AK13" s="9">
        <f t="shared" si="14"/>
        <v>178696.27000000002</v>
      </c>
      <c r="AL13" s="9">
        <f t="shared" si="15"/>
        <v>3.6004056934271818</v>
      </c>
      <c r="AM13" s="9">
        <f t="shared" si="16"/>
        <v>-18</v>
      </c>
      <c r="AN13" s="9">
        <f t="shared" si="17"/>
        <v>-0.047256933932605216</v>
      </c>
      <c r="AO13" s="9">
        <f t="shared" si="18"/>
        <v>-99824.84999999963</v>
      </c>
      <c r="AP13" s="9">
        <f t="shared" si="19"/>
        <v>-0.09589337782221286</v>
      </c>
    </row>
    <row r="14" spans="1:42" ht="12">
      <c r="A14" s="65"/>
      <c r="B14" s="42" t="s">
        <v>13</v>
      </c>
      <c r="C14" s="30">
        <v>810</v>
      </c>
      <c r="D14" s="29">
        <v>0.63</v>
      </c>
      <c r="E14" s="43">
        <v>22916688.2</v>
      </c>
      <c r="F14" s="29">
        <f t="shared" si="0"/>
        <v>36.487672434489106</v>
      </c>
      <c r="G14" s="30">
        <v>276</v>
      </c>
      <c r="H14" s="31">
        <f>G14/G15*100</f>
        <v>6.2134173795587575</v>
      </c>
      <c r="I14" s="43">
        <v>23292663.65</v>
      </c>
      <c r="J14" s="31">
        <f>I14/I15*100</f>
        <v>84.48606812816249</v>
      </c>
      <c r="K14" s="26">
        <f t="shared" si="3"/>
        <v>1086</v>
      </c>
      <c r="L14" s="31">
        <f>K14/K15*100</f>
        <v>0.8430171630842318</v>
      </c>
      <c r="M14" s="41">
        <f t="shared" si="1"/>
        <v>46209351.849999994</v>
      </c>
      <c r="N14" s="31">
        <f>M14/M15*100</f>
        <v>51.129838211264875</v>
      </c>
      <c r="O14" s="7">
        <f t="shared" si="4"/>
        <v>810</v>
      </c>
      <c r="P14" s="23">
        <f t="shared" si="5"/>
        <v>276</v>
      </c>
      <c r="Q14" s="9">
        <f t="shared" si="6"/>
        <v>0</v>
      </c>
      <c r="R14" s="9">
        <f t="shared" si="7"/>
        <v>0</v>
      </c>
      <c r="S14" s="2">
        <v>854</v>
      </c>
      <c r="T14" s="19">
        <v>0.69</v>
      </c>
      <c r="U14" s="20">
        <v>23769441.16</v>
      </c>
      <c r="V14" s="20">
        <v>26.26</v>
      </c>
      <c r="W14" s="20">
        <v>279</v>
      </c>
      <c r="X14" s="2">
        <v>0.23</v>
      </c>
      <c r="Y14" s="2">
        <v>23235679.79</v>
      </c>
      <c r="Z14" s="2">
        <v>25.67</v>
      </c>
      <c r="AA14" s="2">
        <v>1133</v>
      </c>
      <c r="AB14" s="2">
        <v>0.92</v>
      </c>
      <c r="AC14" s="2">
        <v>47005120.95</v>
      </c>
      <c r="AD14" s="2">
        <v>51.93</v>
      </c>
      <c r="AE14" s="9">
        <f t="shared" si="8"/>
        <v>-44</v>
      </c>
      <c r="AF14" s="9">
        <f t="shared" si="9"/>
        <v>-0.05999999999999994</v>
      </c>
      <c r="AG14" s="9">
        <f t="shared" si="10"/>
        <v>-852752.9600000009</v>
      </c>
      <c r="AH14" s="9">
        <f t="shared" si="11"/>
        <v>10.227672434489104</v>
      </c>
      <c r="AI14" s="9">
        <f t="shared" si="12"/>
        <v>-3</v>
      </c>
      <c r="AJ14" s="9">
        <f t="shared" si="13"/>
        <v>5.983417379558757</v>
      </c>
      <c r="AK14" s="9">
        <f t="shared" si="14"/>
        <v>56983.859999999404</v>
      </c>
      <c r="AL14" s="9">
        <f t="shared" si="15"/>
        <v>58.816068128162485</v>
      </c>
      <c r="AM14" s="9">
        <f t="shared" si="16"/>
        <v>-47</v>
      </c>
      <c r="AN14" s="9">
        <f t="shared" si="17"/>
        <v>-0.07698283691576824</v>
      </c>
      <c r="AO14" s="9">
        <f t="shared" si="18"/>
        <v>-795769.1000000089</v>
      </c>
      <c r="AP14" s="9">
        <f t="shared" si="19"/>
        <v>-0.8001617887351244</v>
      </c>
    </row>
    <row r="15" spans="1:42" ht="12">
      <c r="A15" s="66"/>
      <c r="B15" s="44" t="s">
        <v>14</v>
      </c>
      <c r="C15" s="33">
        <f>SUM(C6:C14)</f>
        <v>124381</v>
      </c>
      <c r="D15" s="32">
        <f aca="true" t="shared" si="20" ref="D15:N15">SUM(D6:D14)</f>
        <v>96.54999999999998</v>
      </c>
      <c r="E15" s="45">
        <f t="shared" si="20"/>
        <v>62806659.53999999</v>
      </c>
      <c r="F15" s="32">
        <f t="shared" si="20"/>
        <v>100</v>
      </c>
      <c r="G15" s="33">
        <f t="shared" si="20"/>
        <v>4442</v>
      </c>
      <c r="H15" s="32">
        <f t="shared" si="20"/>
        <v>100.00000000000003</v>
      </c>
      <c r="I15" s="45">
        <f>SUM(I6:I14)</f>
        <v>27569827.979999997</v>
      </c>
      <c r="J15" s="32">
        <f t="shared" si="20"/>
        <v>100.00000000000001</v>
      </c>
      <c r="K15" s="33">
        <f t="shared" si="20"/>
        <v>128823</v>
      </c>
      <c r="L15" s="32">
        <f t="shared" si="20"/>
        <v>100.00000000000001</v>
      </c>
      <c r="M15" s="45">
        <f t="shared" si="20"/>
        <v>90376487.52</v>
      </c>
      <c r="N15" s="32">
        <f t="shared" si="20"/>
        <v>100</v>
      </c>
      <c r="O15" s="7">
        <f t="shared" si="4"/>
        <v>124381</v>
      </c>
      <c r="P15" s="23">
        <f t="shared" si="5"/>
        <v>4442</v>
      </c>
      <c r="Q15" s="9">
        <f t="shared" si="6"/>
        <v>0</v>
      </c>
      <c r="R15" s="9">
        <f t="shared" si="7"/>
        <v>0</v>
      </c>
      <c r="S15" s="2">
        <v>119569</v>
      </c>
      <c r="T15" s="2">
        <v>96.84</v>
      </c>
      <c r="U15" s="2">
        <v>63516773.62</v>
      </c>
      <c r="V15" s="2">
        <v>70.19</v>
      </c>
      <c r="W15" s="2">
        <v>3896</v>
      </c>
      <c r="X15" s="2">
        <v>3.16</v>
      </c>
      <c r="Y15" s="2">
        <v>27003647.84</v>
      </c>
      <c r="Z15" s="2">
        <v>29.84</v>
      </c>
      <c r="AA15" s="2">
        <v>123465</v>
      </c>
      <c r="AB15" s="2">
        <v>100.01</v>
      </c>
      <c r="AC15" s="2">
        <v>90520421.46</v>
      </c>
      <c r="AD15" s="2">
        <v>100</v>
      </c>
      <c r="AE15" s="9">
        <f t="shared" si="8"/>
        <v>4812</v>
      </c>
      <c r="AF15" s="9">
        <f t="shared" si="9"/>
        <v>-0.29000000000002046</v>
      </c>
      <c r="AG15" s="9">
        <f t="shared" si="10"/>
        <v>-710114.0800000057</v>
      </c>
      <c r="AH15" s="9">
        <f t="shared" si="11"/>
        <v>29.810000000000002</v>
      </c>
      <c r="AI15" s="9">
        <f t="shared" si="12"/>
        <v>546</v>
      </c>
      <c r="AJ15" s="9">
        <f t="shared" si="13"/>
        <v>96.84000000000003</v>
      </c>
      <c r="AK15" s="9">
        <f t="shared" si="14"/>
        <v>566180.1399999969</v>
      </c>
      <c r="AL15" s="9">
        <f t="shared" si="15"/>
        <v>70.16000000000001</v>
      </c>
      <c r="AM15" s="9">
        <f t="shared" si="16"/>
        <v>5358</v>
      </c>
      <c r="AN15" s="9">
        <f t="shared" si="17"/>
        <v>-0.009999999999990905</v>
      </c>
      <c r="AO15" s="9">
        <f t="shared" si="18"/>
        <v>-143933.93999999762</v>
      </c>
      <c r="AP15" s="9">
        <f t="shared" si="19"/>
        <v>0</v>
      </c>
    </row>
    <row r="16" spans="1:42" ht="12" customHeight="1">
      <c r="A16" s="64" t="s">
        <v>47</v>
      </c>
      <c r="B16" s="38" t="s">
        <v>4</v>
      </c>
      <c r="C16" s="26">
        <v>7242</v>
      </c>
      <c r="D16" s="27">
        <f>C16/C25*100</f>
        <v>21.663176787316782</v>
      </c>
      <c r="E16" s="39">
        <v>514758.18</v>
      </c>
      <c r="F16" s="27">
        <f>E16/E25*100</f>
        <v>4.957208935354282</v>
      </c>
      <c r="G16" s="26">
        <v>314</v>
      </c>
      <c r="H16" s="27">
        <f>G16/G25*100</f>
        <v>18.525073746312685</v>
      </c>
      <c r="I16" s="39">
        <v>14377.22</v>
      </c>
      <c r="J16" s="27">
        <f>I16/I25*100</f>
        <v>0.40829267243182127</v>
      </c>
      <c r="K16" s="26">
        <f>C16+G16</f>
        <v>7556</v>
      </c>
      <c r="L16" s="27">
        <f>K16/K25*100</f>
        <v>21.511743772241992</v>
      </c>
      <c r="M16" s="39">
        <f>E16+I16</f>
        <v>529135.4</v>
      </c>
      <c r="N16" s="27">
        <f>M16/M25*100</f>
        <v>3.805269028674465</v>
      </c>
      <c r="O16" s="7">
        <f t="shared" si="4"/>
        <v>7242</v>
      </c>
      <c r="P16" s="23">
        <f t="shared" si="5"/>
        <v>314</v>
      </c>
      <c r="Q16" s="9">
        <f t="shared" si="6"/>
        <v>0</v>
      </c>
      <c r="R16" s="9">
        <f t="shared" si="7"/>
        <v>0</v>
      </c>
      <c r="S16" s="2">
        <v>6525</v>
      </c>
      <c r="T16" s="19">
        <v>21.795043089050704</v>
      </c>
      <c r="U16" s="20">
        <v>474196.17</v>
      </c>
      <c r="V16" s="2">
        <v>4.528966381192875</v>
      </c>
      <c r="W16" s="20">
        <v>202</v>
      </c>
      <c r="X16" s="2">
        <v>16.694214876033058</v>
      </c>
      <c r="Y16" s="2">
        <v>9658.53</v>
      </c>
      <c r="Z16" s="2">
        <v>0.2801478699312852</v>
      </c>
      <c r="AA16" s="2">
        <v>6727</v>
      </c>
      <c r="AB16" s="2">
        <v>21.596892256324644</v>
      </c>
      <c r="AC16" s="2">
        <v>483854.7</v>
      </c>
      <c r="AD16" s="2">
        <v>3.4764796739547403</v>
      </c>
      <c r="AE16" s="9">
        <f aca="true" t="shared" si="21" ref="AE16:AE25">C16-S16</f>
        <v>717</v>
      </c>
      <c r="AF16" s="9">
        <f aca="true" t="shared" si="22" ref="AF16:AF25">D16-T16</f>
        <v>-0.1318663017339219</v>
      </c>
      <c r="AG16" s="9">
        <f aca="true" t="shared" si="23" ref="AG16:AG25">E16-U16</f>
        <v>40562.01000000001</v>
      </c>
      <c r="AH16" s="9">
        <f aca="true" t="shared" si="24" ref="AH16:AH25">F16-V16</f>
        <v>0.42824255416140655</v>
      </c>
      <c r="AI16" s="9">
        <f aca="true" t="shared" si="25" ref="AI16:AI25">G16-W16</f>
        <v>112</v>
      </c>
      <c r="AJ16" s="9">
        <f aca="true" t="shared" si="26" ref="AJ16:AJ25">H16-X16</f>
        <v>1.8308588702796271</v>
      </c>
      <c r="AK16" s="9">
        <f aca="true" t="shared" si="27" ref="AK16:AK25">I16-Y16</f>
        <v>4718.689999999999</v>
      </c>
      <c r="AL16" s="9">
        <f aca="true" t="shared" si="28" ref="AL16:AL25">J16-Z16</f>
        <v>0.12814480250053606</v>
      </c>
      <c r="AM16" s="9">
        <f aca="true" t="shared" si="29" ref="AM16:AM25">K16-AA16</f>
        <v>829</v>
      </c>
      <c r="AN16" s="9">
        <f aca="true" t="shared" si="30" ref="AN16:AN25">L16-AB16</f>
        <v>-0.08514848408265152</v>
      </c>
      <c r="AO16" s="9">
        <f aca="true" t="shared" si="31" ref="AO16:AO25">M16-AC16</f>
        <v>45280.70000000001</v>
      </c>
      <c r="AP16" s="9">
        <f aca="true" t="shared" si="32" ref="AP16:AP25">N16-AD16</f>
        <v>0.3287893547197247</v>
      </c>
    </row>
    <row r="17" spans="1:42" ht="12">
      <c r="A17" s="65"/>
      <c r="B17" s="40" t="s">
        <v>6</v>
      </c>
      <c r="C17" s="28">
        <v>18748</v>
      </c>
      <c r="D17" s="29">
        <f>C17/C25*100</f>
        <v>56.08136404427161</v>
      </c>
      <c r="E17" s="41">
        <v>2431163.77</v>
      </c>
      <c r="F17" s="29">
        <f>E17/E25*100</f>
        <v>23.412521125849032</v>
      </c>
      <c r="G17" s="28">
        <v>412</v>
      </c>
      <c r="H17" s="29">
        <f>G17/G25*100</f>
        <v>24.30678466076696</v>
      </c>
      <c r="I17" s="41">
        <v>59521.88</v>
      </c>
      <c r="J17" s="29">
        <f>I17/I25*100</f>
        <v>1.6903370368796036</v>
      </c>
      <c r="K17" s="28">
        <f aca="true" t="shared" si="33" ref="K17:K24">C17+G17</f>
        <v>19160</v>
      </c>
      <c r="L17" s="29">
        <f>K17/K25*100</f>
        <v>54.54804270462633</v>
      </c>
      <c r="M17" s="41">
        <f aca="true" t="shared" si="34" ref="M17:M24">E17+I17</f>
        <v>2490685.65</v>
      </c>
      <c r="N17" s="29">
        <f>M17/M25*100</f>
        <v>17.91172725186961</v>
      </c>
      <c r="O17" s="7">
        <f t="shared" si="4"/>
        <v>18748</v>
      </c>
      <c r="P17" s="23">
        <f t="shared" si="5"/>
        <v>412</v>
      </c>
      <c r="Q17" s="9">
        <f t="shared" si="6"/>
        <v>0</v>
      </c>
      <c r="R17" s="9">
        <f t="shared" si="7"/>
        <v>0</v>
      </c>
      <c r="S17" s="2">
        <v>16560</v>
      </c>
      <c r="T17" s="19">
        <v>55.31431625359075</v>
      </c>
      <c r="U17" s="20">
        <v>2166661.55</v>
      </c>
      <c r="V17" s="2">
        <v>20.693413275297534</v>
      </c>
      <c r="W17" s="20">
        <v>254</v>
      </c>
      <c r="X17" s="2">
        <v>20.99173553719008</v>
      </c>
      <c r="Y17" s="2">
        <v>37141.52</v>
      </c>
      <c r="Z17" s="2">
        <v>1.07729827561857</v>
      </c>
      <c r="AA17" s="2">
        <v>16814</v>
      </c>
      <c r="AB17" s="2">
        <v>53.98099396429947</v>
      </c>
      <c r="AC17" s="2">
        <v>2203803.07</v>
      </c>
      <c r="AD17" s="2">
        <v>15.83425060923053</v>
      </c>
      <c r="AE17" s="9">
        <f t="shared" si="21"/>
        <v>2188</v>
      </c>
      <c r="AF17" s="9">
        <f t="shared" si="22"/>
        <v>0.7670477906808557</v>
      </c>
      <c r="AG17" s="9">
        <f t="shared" si="23"/>
        <v>264502.2200000002</v>
      </c>
      <c r="AH17" s="9">
        <f t="shared" si="24"/>
        <v>2.7191078505514987</v>
      </c>
      <c r="AI17" s="9">
        <f t="shared" si="25"/>
        <v>158</v>
      </c>
      <c r="AJ17" s="9">
        <f t="shared" si="26"/>
        <v>3.3150491235768804</v>
      </c>
      <c r="AK17" s="9">
        <f t="shared" si="27"/>
        <v>22380.36</v>
      </c>
      <c r="AL17" s="9">
        <f t="shared" si="28"/>
        <v>0.6130387612610335</v>
      </c>
      <c r="AM17" s="9">
        <f t="shared" si="29"/>
        <v>2346</v>
      </c>
      <c r="AN17" s="9">
        <f t="shared" si="30"/>
        <v>0.5670487403268609</v>
      </c>
      <c r="AO17" s="9">
        <f t="shared" si="31"/>
        <v>286882.5800000001</v>
      </c>
      <c r="AP17" s="9">
        <f t="shared" si="32"/>
        <v>2.0774766426390805</v>
      </c>
    </row>
    <row r="18" spans="1:42" ht="12">
      <c r="A18" s="65"/>
      <c r="B18" s="40" t="s">
        <v>7</v>
      </c>
      <c r="C18" s="28">
        <v>2862</v>
      </c>
      <c r="D18" s="29">
        <f>C18/C25*100</f>
        <v>8.56117259946156</v>
      </c>
      <c r="E18" s="41">
        <v>687953.47</v>
      </c>
      <c r="F18" s="29">
        <f>E18/E25*100</f>
        <v>6.625109072753313</v>
      </c>
      <c r="G18" s="28">
        <v>217</v>
      </c>
      <c r="H18" s="29">
        <f>G18/G25*100</f>
        <v>12.8023598820059</v>
      </c>
      <c r="I18" s="41">
        <v>52794.82</v>
      </c>
      <c r="J18" s="29">
        <f>I18/I25*100</f>
        <v>1.4992980665495115</v>
      </c>
      <c r="K18" s="28">
        <f t="shared" si="33"/>
        <v>3079</v>
      </c>
      <c r="L18" s="29">
        <f>K18/K25*100</f>
        <v>8.765836298932385</v>
      </c>
      <c r="M18" s="41">
        <f t="shared" si="34"/>
        <v>740748.2899999999</v>
      </c>
      <c r="N18" s="29">
        <f>M18/M25*100</f>
        <v>5.327079847578844</v>
      </c>
      <c r="O18" s="7">
        <f t="shared" si="4"/>
        <v>2862</v>
      </c>
      <c r="P18" s="23">
        <f t="shared" si="5"/>
        <v>217</v>
      </c>
      <c r="Q18" s="9">
        <f t="shared" si="6"/>
        <v>0</v>
      </c>
      <c r="R18" s="9">
        <f t="shared" si="7"/>
        <v>0</v>
      </c>
      <c r="S18" s="2">
        <v>2765</v>
      </c>
      <c r="T18" s="19">
        <v>9.23575389137551</v>
      </c>
      <c r="U18" s="20">
        <v>665079.88</v>
      </c>
      <c r="V18" s="2">
        <v>6.352063993532027</v>
      </c>
      <c r="W18" s="20">
        <v>147</v>
      </c>
      <c r="X18" s="2">
        <v>12.148760330578511</v>
      </c>
      <c r="Y18" s="2">
        <v>36055.33</v>
      </c>
      <c r="Z18" s="2">
        <v>1.0457930864396099</v>
      </c>
      <c r="AA18" s="2">
        <v>2912</v>
      </c>
      <c r="AB18" s="2">
        <v>9.348914858096828</v>
      </c>
      <c r="AC18" s="2">
        <v>701135.21</v>
      </c>
      <c r="AD18" s="2">
        <v>5.037632798149916</v>
      </c>
      <c r="AE18" s="9">
        <f t="shared" si="21"/>
        <v>97</v>
      </c>
      <c r="AF18" s="9">
        <f t="shared" si="22"/>
        <v>-0.6745812919139489</v>
      </c>
      <c r="AG18" s="9">
        <f t="shared" si="23"/>
        <v>22873.589999999967</v>
      </c>
      <c r="AH18" s="9">
        <f t="shared" si="24"/>
        <v>0.2730450792212862</v>
      </c>
      <c r="AI18" s="9">
        <f t="shared" si="25"/>
        <v>70</v>
      </c>
      <c r="AJ18" s="9">
        <f t="shared" si="26"/>
        <v>0.6535995514273889</v>
      </c>
      <c r="AK18" s="9">
        <f t="shared" si="27"/>
        <v>16739.489999999998</v>
      </c>
      <c r="AL18" s="9">
        <f t="shared" si="28"/>
        <v>0.4535049801099016</v>
      </c>
      <c r="AM18" s="9">
        <f t="shared" si="29"/>
        <v>167</v>
      </c>
      <c r="AN18" s="9">
        <f t="shared" si="30"/>
        <v>-0.5830785591644432</v>
      </c>
      <c r="AO18" s="9">
        <f t="shared" si="31"/>
        <v>39613.07999999996</v>
      </c>
      <c r="AP18" s="9">
        <f t="shared" si="32"/>
        <v>0.2894470494289276</v>
      </c>
    </row>
    <row r="19" spans="1:42" ht="12">
      <c r="A19" s="65"/>
      <c r="B19" s="40" t="s">
        <v>8</v>
      </c>
      <c r="C19" s="28">
        <v>1895</v>
      </c>
      <c r="D19" s="29">
        <f>C19/C25*100</f>
        <v>5.668561172599461</v>
      </c>
      <c r="E19" s="41">
        <v>709109.32</v>
      </c>
      <c r="F19" s="29">
        <f>E19/E25*100</f>
        <v>6.82884351103852</v>
      </c>
      <c r="G19" s="28">
        <v>239</v>
      </c>
      <c r="H19" s="29">
        <f>G19/G25*100</f>
        <v>14.100294985250738</v>
      </c>
      <c r="I19" s="41">
        <v>91824.05</v>
      </c>
      <c r="J19" s="29">
        <f>I19/I25*100</f>
        <v>2.607672885857849</v>
      </c>
      <c r="K19" s="28">
        <f t="shared" si="33"/>
        <v>2134</v>
      </c>
      <c r="L19" s="29">
        <f>K19/K25*100</f>
        <v>6.075444839857651</v>
      </c>
      <c r="M19" s="41">
        <f t="shared" si="34"/>
        <v>800933.37</v>
      </c>
      <c r="N19" s="29">
        <f>M19/M25*100</f>
        <v>5.759899917663542</v>
      </c>
      <c r="O19" s="7">
        <f t="shared" si="4"/>
        <v>1895</v>
      </c>
      <c r="P19" s="23">
        <f t="shared" si="5"/>
        <v>239</v>
      </c>
      <c r="Q19" s="9">
        <f t="shared" si="6"/>
        <v>0</v>
      </c>
      <c r="R19" s="9">
        <f t="shared" si="7"/>
        <v>0</v>
      </c>
      <c r="S19" s="2">
        <v>1792</v>
      </c>
      <c r="T19" s="19">
        <v>5.985703787828179</v>
      </c>
      <c r="U19" s="20">
        <v>669703.36</v>
      </c>
      <c r="V19" s="2">
        <v>6.396222058925338</v>
      </c>
      <c r="W19" s="20">
        <v>171</v>
      </c>
      <c r="X19" s="2">
        <v>14.132231404958679</v>
      </c>
      <c r="Y19" s="2">
        <v>65194.88</v>
      </c>
      <c r="Z19" s="2">
        <v>1.8909923935035398</v>
      </c>
      <c r="AA19" s="2">
        <v>1963</v>
      </c>
      <c r="AB19" s="2">
        <v>6.302170283806344</v>
      </c>
      <c r="AC19" s="2">
        <v>734898.24</v>
      </c>
      <c r="AD19" s="2">
        <v>5.280219028119624</v>
      </c>
      <c r="AE19" s="9">
        <f t="shared" si="21"/>
        <v>103</v>
      </c>
      <c r="AF19" s="9">
        <f t="shared" si="22"/>
        <v>-0.31714261522871734</v>
      </c>
      <c r="AG19" s="9">
        <f t="shared" si="23"/>
        <v>39405.95999999996</v>
      </c>
      <c r="AH19" s="9">
        <f t="shared" si="24"/>
        <v>0.4326214521131817</v>
      </c>
      <c r="AI19" s="9">
        <f t="shared" si="25"/>
        <v>68</v>
      </c>
      <c r="AJ19" s="9">
        <f t="shared" si="26"/>
        <v>-0.031936419707941255</v>
      </c>
      <c r="AK19" s="9">
        <f t="shared" si="27"/>
        <v>26629.170000000006</v>
      </c>
      <c r="AL19" s="9">
        <f t="shared" si="28"/>
        <v>0.7166804923543091</v>
      </c>
      <c r="AM19" s="9">
        <f t="shared" si="29"/>
        <v>171</v>
      </c>
      <c r="AN19" s="9">
        <f t="shared" si="30"/>
        <v>-0.22672544394869298</v>
      </c>
      <c r="AO19" s="9">
        <f t="shared" si="31"/>
        <v>66035.13</v>
      </c>
      <c r="AP19" s="9">
        <f t="shared" si="32"/>
        <v>0.47968088954391863</v>
      </c>
    </row>
    <row r="20" spans="1:42" ht="12">
      <c r="A20" s="65"/>
      <c r="B20" s="40" t="s">
        <v>9</v>
      </c>
      <c r="C20" s="28">
        <v>1118</v>
      </c>
      <c r="D20" s="29">
        <f>C20/C25*100</f>
        <v>3.34430152557583</v>
      </c>
      <c r="E20" s="41">
        <v>789117.27</v>
      </c>
      <c r="F20" s="29">
        <f>E20/E25*100</f>
        <v>7.599333694680436</v>
      </c>
      <c r="G20" s="28">
        <v>217</v>
      </c>
      <c r="H20" s="29">
        <f>G20/G25*100</f>
        <v>12.8023598820059</v>
      </c>
      <c r="I20" s="41">
        <v>156712.16</v>
      </c>
      <c r="J20" s="29">
        <f>I20/I25*100</f>
        <v>4.4504032496521</v>
      </c>
      <c r="K20" s="28">
        <f t="shared" si="33"/>
        <v>1335</v>
      </c>
      <c r="L20" s="29">
        <f>K20/K25*100</f>
        <v>3.800711743772242</v>
      </c>
      <c r="M20" s="41">
        <f t="shared" si="34"/>
        <v>945829.43</v>
      </c>
      <c r="N20" s="29">
        <f>M20/M25*100</f>
        <v>6.801917687585868</v>
      </c>
      <c r="O20" s="7">
        <f t="shared" si="4"/>
        <v>1118</v>
      </c>
      <c r="P20" s="23">
        <f t="shared" si="5"/>
        <v>217</v>
      </c>
      <c r="Q20" s="9">
        <f t="shared" si="6"/>
        <v>0</v>
      </c>
      <c r="R20" s="9">
        <f t="shared" si="7"/>
        <v>0</v>
      </c>
      <c r="S20" s="2">
        <v>975</v>
      </c>
      <c r="T20" s="19">
        <v>3.2567305765248182</v>
      </c>
      <c r="U20" s="20">
        <v>684326.91</v>
      </c>
      <c r="V20" s="2">
        <v>6.535889079693753</v>
      </c>
      <c r="W20" s="20">
        <v>195</v>
      </c>
      <c r="X20" s="2">
        <v>16.115702479338843</v>
      </c>
      <c r="Y20" s="2">
        <v>137942.56</v>
      </c>
      <c r="Z20" s="2">
        <v>4.001055477062089</v>
      </c>
      <c r="AA20" s="2">
        <v>1170</v>
      </c>
      <c r="AB20" s="2">
        <v>3.7562604340567614</v>
      </c>
      <c r="AC20" s="2">
        <v>822269.47</v>
      </c>
      <c r="AD20" s="2">
        <v>5.90797836410091</v>
      </c>
      <c r="AE20" s="9">
        <f t="shared" si="21"/>
        <v>143</v>
      </c>
      <c r="AF20" s="9">
        <f t="shared" si="22"/>
        <v>0.08757094905101193</v>
      </c>
      <c r="AG20" s="9">
        <f t="shared" si="23"/>
        <v>104790.35999999999</v>
      </c>
      <c r="AH20" s="9">
        <f t="shared" si="24"/>
        <v>1.0634446149866834</v>
      </c>
      <c r="AI20" s="9">
        <f t="shared" si="25"/>
        <v>22</v>
      </c>
      <c r="AJ20" s="9">
        <f t="shared" si="26"/>
        <v>-3.3133425973329427</v>
      </c>
      <c r="AK20" s="9">
        <f t="shared" si="27"/>
        <v>18769.600000000006</v>
      </c>
      <c r="AL20" s="9">
        <f t="shared" si="28"/>
        <v>0.449347772590011</v>
      </c>
      <c r="AM20" s="9">
        <f t="shared" si="29"/>
        <v>165</v>
      </c>
      <c r="AN20" s="9">
        <f t="shared" si="30"/>
        <v>0.044451309715480836</v>
      </c>
      <c r="AO20" s="9">
        <f t="shared" si="31"/>
        <v>123559.96000000008</v>
      </c>
      <c r="AP20" s="9">
        <f t="shared" si="32"/>
        <v>0.8939393234849575</v>
      </c>
    </row>
    <row r="21" spans="1:42" ht="12">
      <c r="A21" s="65"/>
      <c r="B21" s="40" t="s">
        <v>10</v>
      </c>
      <c r="C21" s="28">
        <v>758</v>
      </c>
      <c r="D21" s="29"/>
      <c r="E21" s="41">
        <v>1075432.02</v>
      </c>
      <c r="F21" s="29">
        <f>E21/E25*100</f>
        <v>10.356593495823814</v>
      </c>
      <c r="G21" s="28">
        <v>144</v>
      </c>
      <c r="H21" s="29">
        <f>G21/G25*100</f>
        <v>8.495575221238937</v>
      </c>
      <c r="I21" s="41">
        <v>198911.58</v>
      </c>
      <c r="J21" s="29">
        <f>I21/I25*100</f>
        <v>5.648806972129244</v>
      </c>
      <c r="K21" s="28">
        <f t="shared" si="33"/>
        <v>902</v>
      </c>
      <c r="L21" s="29">
        <f>K21/K25*100</f>
        <v>2.5679715302491104</v>
      </c>
      <c r="M21" s="41">
        <f t="shared" si="34"/>
        <v>1274343.6</v>
      </c>
      <c r="N21" s="29">
        <f>M21/M25*100</f>
        <v>9.164422249899593</v>
      </c>
      <c r="O21" s="7">
        <f t="shared" si="4"/>
        <v>758</v>
      </c>
      <c r="P21" s="23">
        <f t="shared" si="5"/>
        <v>144</v>
      </c>
      <c r="Q21" s="9">
        <f t="shared" si="6"/>
        <v>0</v>
      </c>
      <c r="R21" s="9">
        <f t="shared" si="7"/>
        <v>0</v>
      </c>
      <c r="S21" s="2">
        <v>580</v>
      </c>
      <c r="T21" s="19">
        <v>1.9373371634711738</v>
      </c>
      <c r="U21" s="20">
        <v>816379.25</v>
      </c>
      <c r="V21" s="2">
        <v>7.797098356052631</v>
      </c>
      <c r="W21" s="20">
        <v>114</v>
      </c>
      <c r="X21" s="2">
        <v>9.421487603305785</v>
      </c>
      <c r="Y21" s="2">
        <v>160447.56</v>
      </c>
      <c r="Z21" s="2">
        <v>4.653818145170339</v>
      </c>
      <c r="AA21" s="2">
        <v>694</v>
      </c>
      <c r="AB21" s="2">
        <v>2.228072428406318</v>
      </c>
      <c r="AC21" s="2">
        <v>976826.81</v>
      </c>
      <c r="AD21" s="2">
        <v>7.01846763075578</v>
      </c>
      <c r="AE21" s="9">
        <f t="shared" si="21"/>
        <v>178</v>
      </c>
      <c r="AF21" s="9">
        <f t="shared" si="22"/>
        <v>-1.9373371634711738</v>
      </c>
      <c r="AG21" s="9">
        <f t="shared" si="23"/>
        <v>259052.77000000002</v>
      </c>
      <c r="AH21" s="9">
        <f t="shared" si="24"/>
        <v>2.559495139771183</v>
      </c>
      <c r="AI21" s="9">
        <f t="shared" si="25"/>
        <v>30</v>
      </c>
      <c r="AJ21" s="9">
        <f t="shared" si="26"/>
        <v>-0.9259123820668478</v>
      </c>
      <c r="AK21" s="9">
        <f t="shared" si="27"/>
        <v>38464.01999999999</v>
      </c>
      <c r="AL21" s="9">
        <f t="shared" si="28"/>
        <v>0.9949888269589051</v>
      </c>
      <c r="AM21" s="9">
        <f t="shared" si="29"/>
        <v>208</v>
      </c>
      <c r="AN21" s="9">
        <f t="shared" si="30"/>
        <v>0.3398991018427924</v>
      </c>
      <c r="AO21" s="9">
        <f t="shared" si="31"/>
        <v>297516.79000000004</v>
      </c>
      <c r="AP21" s="9">
        <f t="shared" si="32"/>
        <v>2.1459546191438124</v>
      </c>
    </row>
    <row r="22" spans="1:42" ht="12">
      <c r="A22" s="65"/>
      <c r="B22" s="40" t="s">
        <v>11</v>
      </c>
      <c r="C22" s="28">
        <v>554</v>
      </c>
      <c r="D22" s="29">
        <f>C22/C25*100</f>
        <v>1.6571941370026921</v>
      </c>
      <c r="E22" s="41">
        <v>1707297.83</v>
      </c>
      <c r="F22" s="29">
        <f>E22/E25*100</f>
        <v>16.441568851197225</v>
      </c>
      <c r="G22" s="28">
        <v>89</v>
      </c>
      <c r="H22" s="29">
        <f>G22/G25*100</f>
        <v>5.2507374631268435</v>
      </c>
      <c r="I22" s="41">
        <v>263320.55</v>
      </c>
      <c r="J22" s="29">
        <f>I22/I25*100</f>
        <v>7.477930438966436</v>
      </c>
      <c r="K22" s="28">
        <f t="shared" si="33"/>
        <v>643</v>
      </c>
      <c r="L22" s="29">
        <f>K22/K25*100</f>
        <v>1.8306049822064057</v>
      </c>
      <c r="M22" s="41">
        <f t="shared" si="34"/>
        <v>1970618.3800000001</v>
      </c>
      <c r="N22" s="29">
        <f>M22/M25*100</f>
        <v>14.171671539554238</v>
      </c>
      <c r="O22" s="7">
        <f t="shared" si="4"/>
        <v>554</v>
      </c>
      <c r="P22" s="23">
        <f t="shared" si="5"/>
        <v>89</v>
      </c>
      <c r="Q22" s="9">
        <f t="shared" si="6"/>
        <v>0</v>
      </c>
      <c r="R22" s="9">
        <f t="shared" si="7"/>
        <v>0</v>
      </c>
      <c r="S22" s="2">
        <v>395</v>
      </c>
      <c r="T22" s="19">
        <v>1.3193934130536442</v>
      </c>
      <c r="U22" s="20">
        <v>1241423.46</v>
      </c>
      <c r="V22" s="2">
        <v>11.85662278791526</v>
      </c>
      <c r="W22" s="20">
        <v>74</v>
      </c>
      <c r="X22" s="2">
        <v>6.115702479338843</v>
      </c>
      <c r="Y22" s="2">
        <v>207345.85</v>
      </c>
      <c r="Z22" s="2">
        <v>6.014113764371158</v>
      </c>
      <c r="AA22" s="2">
        <v>469</v>
      </c>
      <c r="AB22" s="2">
        <v>1.5057146526261718</v>
      </c>
      <c r="AC22" s="2">
        <v>1448769.31</v>
      </c>
      <c r="AD22" s="2">
        <v>10.40935855012762</v>
      </c>
      <c r="AE22" s="9">
        <f t="shared" si="21"/>
        <v>159</v>
      </c>
      <c r="AF22" s="9">
        <f t="shared" si="22"/>
        <v>0.3378007239490479</v>
      </c>
      <c r="AG22" s="9">
        <f t="shared" si="23"/>
        <v>465874.3700000001</v>
      </c>
      <c r="AH22" s="9">
        <f t="shared" si="24"/>
        <v>4.584946063281965</v>
      </c>
      <c r="AI22" s="9">
        <f t="shared" si="25"/>
        <v>15</v>
      </c>
      <c r="AJ22" s="9">
        <f t="shared" si="26"/>
        <v>-0.8649650162119995</v>
      </c>
      <c r="AK22" s="9">
        <f t="shared" si="27"/>
        <v>55974.69999999998</v>
      </c>
      <c r="AL22" s="9">
        <f t="shared" si="28"/>
        <v>1.4638166745952779</v>
      </c>
      <c r="AM22" s="9">
        <f t="shared" si="29"/>
        <v>174</v>
      </c>
      <c r="AN22" s="9">
        <f t="shared" si="30"/>
        <v>0.3248903295802339</v>
      </c>
      <c r="AO22" s="9">
        <f t="shared" si="31"/>
        <v>521849.07000000007</v>
      </c>
      <c r="AP22" s="9">
        <f t="shared" si="32"/>
        <v>3.7623129894266185</v>
      </c>
    </row>
    <row r="23" spans="1:42" ht="12">
      <c r="A23" s="65"/>
      <c r="B23" s="40" t="s">
        <v>12</v>
      </c>
      <c r="C23" s="28">
        <v>170</v>
      </c>
      <c r="D23" s="29">
        <f>C23/C25*100</f>
        <v>0.5085252766975771</v>
      </c>
      <c r="E23" s="41">
        <v>1161069.42</v>
      </c>
      <c r="F23" s="29">
        <f>E23/E25*100</f>
        <v>11.18129624164615</v>
      </c>
      <c r="G23" s="28">
        <v>26</v>
      </c>
      <c r="H23" s="29">
        <f>G23/G25*100</f>
        <v>1.5339233038348081</v>
      </c>
      <c r="I23" s="41">
        <v>176453.64</v>
      </c>
      <c r="J23" s="29">
        <f>I23/I25*100</f>
        <v>5.0110333037904775</v>
      </c>
      <c r="K23" s="28">
        <f t="shared" si="33"/>
        <v>196</v>
      </c>
      <c r="L23" s="29">
        <f>K23/K25*100</f>
        <v>0.5580071174377225</v>
      </c>
      <c r="M23" s="41">
        <f t="shared" si="34"/>
        <v>1337523.06</v>
      </c>
      <c r="N23" s="29">
        <f>M23/M25*100</f>
        <v>9.61877635734804</v>
      </c>
      <c r="O23" s="7">
        <f t="shared" si="4"/>
        <v>170</v>
      </c>
      <c r="P23" s="23">
        <f t="shared" si="5"/>
        <v>26</v>
      </c>
      <c r="Q23" s="9">
        <f t="shared" si="6"/>
        <v>0</v>
      </c>
      <c r="R23" s="9">
        <f t="shared" si="7"/>
        <v>0</v>
      </c>
      <c r="S23" s="2">
        <v>201</v>
      </c>
      <c r="T23" s="19">
        <v>0.671387534237424</v>
      </c>
      <c r="U23" s="20">
        <v>1450802.23</v>
      </c>
      <c r="V23" s="2">
        <v>13.856363549772352</v>
      </c>
      <c r="W23" s="20">
        <v>19</v>
      </c>
      <c r="X23" s="2">
        <v>1.5702479338842976</v>
      </c>
      <c r="Y23" s="2">
        <v>131166.11</v>
      </c>
      <c r="Z23" s="2">
        <v>3.804502996177746</v>
      </c>
      <c r="AA23" s="2">
        <v>220</v>
      </c>
      <c r="AB23" s="2">
        <v>0.7063053807628098</v>
      </c>
      <c r="AC23" s="2">
        <v>1581968.34</v>
      </c>
      <c r="AD23" s="2">
        <v>11.366389080957406</v>
      </c>
      <c r="AE23" s="9">
        <f t="shared" si="21"/>
        <v>-31</v>
      </c>
      <c r="AF23" s="9">
        <f t="shared" si="22"/>
        <v>-0.16286225753984696</v>
      </c>
      <c r="AG23" s="9">
        <f t="shared" si="23"/>
        <v>-289732.81000000006</v>
      </c>
      <c r="AH23" s="9">
        <f t="shared" si="24"/>
        <v>-2.675067308126202</v>
      </c>
      <c r="AI23" s="9">
        <f t="shared" si="25"/>
        <v>7</v>
      </c>
      <c r="AJ23" s="9">
        <f t="shared" si="26"/>
        <v>-0.03632463004948949</v>
      </c>
      <c r="AK23" s="9">
        <f t="shared" si="27"/>
        <v>45287.53000000003</v>
      </c>
      <c r="AL23" s="9">
        <f t="shared" si="28"/>
        <v>1.2065303076127316</v>
      </c>
      <c r="AM23" s="9">
        <f t="shared" si="29"/>
        <v>-24</v>
      </c>
      <c r="AN23" s="9">
        <f t="shared" si="30"/>
        <v>-0.14829826332508733</v>
      </c>
      <c r="AO23" s="9">
        <f t="shared" si="31"/>
        <v>-244445.28000000003</v>
      </c>
      <c r="AP23" s="9">
        <f t="shared" si="32"/>
        <v>-1.7476127236093664</v>
      </c>
    </row>
    <row r="24" spans="1:42" ht="12">
      <c r="A24" s="65"/>
      <c r="B24" s="42" t="s">
        <v>13</v>
      </c>
      <c r="C24" s="30">
        <v>83</v>
      </c>
      <c r="D24" s="31">
        <f>C24/C25*100</f>
        <v>0.24827998803469936</v>
      </c>
      <c r="E24" s="43">
        <v>1308131.08</v>
      </c>
      <c r="F24" s="31">
        <f>E24/E25*100</f>
        <v>12.59752507165723</v>
      </c>
      <c r="G24" s="30">
        <v>37</v>
      </c>
      <c r="H24" s="31">
        <f>G24/G25*100</f>
        <v>2.1828908554572273</v>
      </c>
      <c r="I24" s="43">
        <v>2507386.58</v>
      </c>
      <c r="J24" s="31">
        <f>I24/I25*100</f>
        <v>71.20622537374295</v>
      </c>
      <c r="K24" s="28">
        <f t="shared" si="33"/>
        <v>120</v>
      </c>
      <c r="L24" s="31">
        <f>K24/K25*100</f>
        <v>0.3416370106761566</v>
      </c>
      <c r="M24" s="43">
        <f t="shared" si="34"/>
        <v>3815517.66</v>
      </c>
      <c r="N24" s="31">
        <f>M24/M25*100</f>
        <v>27.43923611982579</v>
      </c>
      <c r="O24" s="7">
        <f t="shared" si="4"/>
        <v>83</v>
      </c>
      <c r="P24" s="23">
        <f t="shared" si="5"/>
        <v>37</v>
      </c>
      <c r="Q24" s="9">
        <f t="shared" si="6"/>
        <v>0</v>
      </c>
      <c r="R24" s="9">
        <f t="shared" si="7"/>
        <v>0</v>
      </c>
      <c r="S24" s="2">
        <v>145</v>
      </c>
      <c r="T24" s="2">
        <v>0.48433429086779345</v>
      </c>
      <c r="U24" s="20">
        <v>2301722.84</v>
      </c>
      <c r="V24" s="2">
        <v>21.98336051761824</v>
      </c>
      <c r="W24" s="20">
        <v>34</v>
      </c>
      <c r="X24" s="2">
        <v>2.809917355371901</v>
      </c>
      <c r="Y24" s="2">
        <v>2662701.93</v>
      </c>
      <c r="Z24" s="2">
        <v>77.23227799172567</v>
      </c>
      <c r="AA24" s="2">
        <v>179</v>
      </c>
      <c r="AB24" s="2">
        <v>0.5746757416206498</v>
      </c>
      <c r="AC24" s="2">
        <v>4964424.77</v>
      </c>
      <c r="AD24" s="2">
        <v>35.66922426460347</v>
      </c>
      <c r="AE24" s="9">
        <f t="shared" si="21"/>
        <v>-62</v>
      </c>
      <c r="AF24" s="9">
        <f t="shared" si="22"/>
        <v>-0.2360543028330941</v>
      </c>
      <c r="AG24" s="9">
        <f t="shared" si="23"/>
        <v>-993591.7599999998</v>
      </c>
      <c r="AH24" s="9">
        <f t="shared" si="24"/>
        <v>-9.38583544596101</v>
      </c>
      <c r="AI24" s="9">
        <f t="shared" si="25"/>
        <v>3</v>
      </c>
      <c r="AJ24" s="9">
        <f t="shared" si="26"/>
        <v>-0.6270264999146735</v>
      </c>
      <c r="AK24" s="9">
        <f t="shared" si="27"/>
        <v>-155315.3500000001</v>
      </c>
      <c r="AL24" s="9">
        <f t="shared" si="28"/>
        <v>-6.026052617982714</v>
      </c>
      <c r="AM24" s="9">
        <f t="shared" si="29"/>
        <v>-59</v>
      </c>
      <c r="AN24" s="9">
        <f t="shared" si="30"/>
        <v>-0.23303873094449323</v>
      </c>
      <c r="AO24" s="9">
        <f t="shared" si="31"/>
        <v>-1148907.1099999994</v>
      </c>
      <c r="AP24" s="9">
        <f t="shared" si="32"/>
        <v>-8.229988144777682</v>
      </c>
    </row>
    <row r="25" spans="1:42" ht="12" thickBot="1">
      <c r="A25" s="66"/>
      <c r="B25" s="44" t="s">
        <v>14</v>
      </c>
      <c r="C25" s="33">
        <f aca="true" t="shared" si="35" ref="C25:N25">SUM(C16:C24)</f>
        <v>33430</v>
      </c>
      <c r="D25" s="32">
        <f t="shared" si="35"/>
        <v>97.73257553096022</v>
      </c>
      <c r="E25" s="45">
        <f t="shared" si="35"/>
        <v>10384032.36</v>
      </c>
      <c r="F25" s="32">
        <f t="shared" si="35"/>
        <v>100</v>
      </c>
      <c r="G25" s="33">
        <f t="shared" si="35"/>
        <v>1695</v>
      </c>
      <c r="H25" s="32">
        <f t="shared" si="35"/>
        <v>100.00000000000001</v>
      </c>
      <c r="I25" s="45">
        <f t="shared" si="35"/>
        <v>3521302.48</v>
      </c>
      <c r="J25" s="32">
        <f t="shared" si="35"/>
        <v>100</v>
      </c>
      <c r="K25" s="33">
        <f t="shared" si="35"/>
        <v>35125</v>
      </c>
      <c r="L25" s="32">
        <f t="shared" si="35"/>
        <v>100</v>
      </c>
      <c r="M25" s="45">
        <f t="shared" si="35"/>
        <v>13905334.840000002</v>
      </c>
      <c r="N25" s="32">
        <f t="shared" si="35"/>
        <v>100</v>
      </c>
      <c r="O25" s="7">
        <f t="shared" si="4"/>
        <v>33430</v>
      </c>
      <c r="P25" s="23">
        <f t="shared" si="5"/>
        <v>1695</v>
      </c>
      <c r="Q25" s="9">
        <f t="shared" si="6"/>
        <v>0</v>
      </c>
      <c r="R25" s="9">
        <f t="shared" si="7"/>
        <v>0</v>
      </c>
      <c r="S25" s="2">
        <v>29938</v>
      </c>
      <c r="T25" s="2">
        <v>100.01</v>
      </c>
      <c r="U25" s="2">
        <v>10470295.649999999</v>
      </c>
      <c r="V25" s="2">
        <v>100.01</v>
      </c>
      <c r="W25" s="2">
        <v>1210</v>
      </c>
      <c r="X25" s="2">
        <v>99.99999999999999</v>
      </c>
      <c r="Y25" s="2">
        <v>3447654.27</v>
      </c>
      <c r="Z25" s="2">
        <v>99.99</v>
      </c>
      <c r="AA25" s="2">
        <v>31148</v>
      </c>
      <c r="AB25" s="2">
        <v>100.01</v>
      </c>
      <c r="AC25" s="2">
        <v>13917949.92</v>
      </c>
      <c r="AD25" s="2">
        <v>100.01</v>
      </c>
      <c r="AE25" s="9">
        <f t="shared" si="21"/>
        <v>3492</v>
      </c>
      <c r="AF25" s="9">
        <f t="shared" si="22"/>
        <v>-2.2774244690397865</v>
      </c>
      <c r="AG25" s="9">
        <f t="shared" si="23"/>
        <v>-86263.2899999991</v>
      </c>
      <c r="AH25" s="9">
        <f t="shared" si="24"/>
        <v>-0.010000000000005116</v>
      </c>
      <c r="AI25" s="9">
        <f t="shared" si="25"/>
        <v>485</v>
      </c>
      <c r="AJ25" s="9">
        <f t="shared" si="26"/>
        <v>0</v>
      </c>
      <c r="AK25" s="9">
        <f t="shared" si="27"/>
        <v>73648.20999999996</v>
      </c>
      <c r="AL25" s="9">
        <f t="shared" si="28"/>
        <v>0.010000000000005116</v>
      </c>
      <c r="AM25" s="9">
        <f t="shared" si="29"/>
        <v>3977</v>
      </c>
      <c r="AN25" s="9">
        <f t="shared" si="30"/>
        <v>-0.010000000000005116</v>
      </c>
      <c r="AO25" s="9">
        <f t="shared" si="31"/>
        <v>-12615.079999998212</v>
      </c>
      <c r="AP25" s="9">
        <f t="shared" si="32"/>
        <v>-0.010000000000005116</v>
      </c>
    </row>
    <row r="26" spans="1:42" ht="12" customHeight="1">
      <c r="A26" s="64" t="s">
        <v>48</v>
      </c>
      <c r="B26" s="38" t="s">
        <v>4</v>
      </c>
      <c r="C26" s="28">
        <v>5206</v>
      </c>
      <c r="D26" s="27">
        <f>C26/C35*100</f>
        <v>23.173825951480083</v>
      </c>
      <c r="E26" s="39">
        <v>354957.2</v>
      </c>
      <c r="F26" s="27">
        <f>E26/E35*100</f>
        <v>6.569956049560655</v>
      </c>
      <c r="G26" s="26">
        <v>164</v>
      </c>
      <c r="H26" s="27">
        <f>G26/G35*100</f>
        <v>14.977168949771688</v>
      </c>
      <c r="I26" s="39">
        <v>10445.62</v>
      </c>
      <c r="J26" s="27">
        <f>I26/I35*100</f>
        <v>0.7567828496421938</v>
      </c>
      <c r="K26" s="26">
        <f>C26+G26</f>
        <v>5370</v>
      </c>
      <c r="L26" s="27">
        <f>K26/K35*100</f>
        <v>22.79286926994907</v>
      </c>
      <c r="M26" s="39">
        <f>E26+I26</f>
        <v>365402.82</v>
      </c>
      <c r="N26" s="27">
        <f>M26/M35*100</f>
        <v>5.3870386929825225</v>
      </c>
      <c r="O26" s="7">
        <f t="shared" si="4"/>
        <v>5206</v>
      </c>
      <c r="P26" s="23">
        <f t="shared" si="5"/>
        <v>164</v>
      </c>
      <c r="Q26" s="9">
        <f t="shared" si="6"/>
        <v>0</v>
      </c>
      <c r="R26" s="9">
        <f t="shared" si="7"/>
        <v>0</v>
      </c>
      <c r="S26" s="2">
        <v>5199</v>
      </c>
      <c r="T26" s="49">
        <v>23.87</v>
      </c>
      <c r="U26" s="20">
        <v>353488.12</v>
      </c>
      <c r="V26" s="49">
        <v>6.48</v>
      </c>
      <c r="W26" s="20">
        <v>135</v>
      </c>
      <c r="X26" s="2">
        <v>13.98</v>
      </c>
      <c r="Y26" s="2">
        <v>8511.78</v>
      </c>
      <c r="Z26" s="2">
        <v>0.64</v>
      </c>
      <c r="AA26" s="2">
        <v>5334</v>
      </c>
      <c r="AB26" s="2">
        <v>23.45</v>
      </c>
      <c r="AC26" s="2">
        <v>361999.9</v>
      </c>
      <c r="AD26" s="2">
        <v>5.34</v>
      </c>
      <c r="AE26" s="9">
        <f aca="true" t="shared" si="36" ref="AE26:AE35">C26-S26</f>
        <v>7</v>
      </c>
      <c r="AF26" s="9">
        <f aca="true" t="shared" si="37" ref="AF26:AF35">D26-T26</f>
        <v>-0.6961740485199179</v>
      </c>
      <c r="AG26" s="9">
        <f aca="true" t="shared" si="38" ref="AG26:AG35">E26-U26</f>
        <v>1469.0800000000163</v>
      </c>
      <c r="AH26" s="9">
        <f aca="true" t="shared" si="39" ref="AH26:AH35">F26-V26</f>
        <v>0.08995604956065417</v>
      </c>
      <c r="AI26" s="9">
        <f aca="true" t="shared" si="40" ref="AI26:AI35">G26-W26</f>
        <v>29</v>
      </c>
      <c r="AJ26" s="9">
        <f aca="true" t="shared" si="41" ref="AJ26:AJ35">H26-X26</f>
        <v>0.9971689497716874</v>
      </c>
      <c r="AK26" s="9">
        <f aca="true" t="shared" si="42" ref="AK26:AK35">I26-Y26</f>
        <v>1933.8400000000001</v>
      </c>
      <c r="AL26" s="9">
        <f aca="true" t="shared" si="43" ref="AL26:AL35">J26-Z26</f>
        <v>0.11678284964219376</v>
      </c>
      <c r="AM26" s="9">
        <f aca="true" t="shared" si="44" ref="AM26:AM35">K26-AA26</f>
        <v>36</v>
      </c>
      <c r="AN26" s="9">
        <f aca="true" t="shared" si="45" ref="AN26:AN35">L26-AB26</f>
        <v>-0.6571307300509304</v>
      </c>
      <c r="AO26" s="9">
        <f aca="true" t="shared" si="46" ref="AO26:AO35">M26-AC26</f>
        <v>3402.9199999999837</v>
      </c>
      <c r="AP26" s="9">
        <f aca="true" t="shared" si="47" ref="AP26:AP35">N26-AD26</f>
        <v>0.04703869298252261</v>
      </c>
    </row>
    <row r="27" spans="1:42" ht="12">
      <c r="A27" s="65"/>
      <c r="B27" s="40" t="s">
        <v>6</v>
      </c>
      <c r="C27" s="28">
        <v>10854</v>
      </c>
      <c r="D27" s="29">
        <f>C27/C35*100</f>
        <v>48.315156910750055</v>
      </c>
      <c r="E27" s="41">
        <v>1513201.8</v>
      </c>
      <c r="F27" s="29">
        <f>E27/E35*100</f>
        <v>28.008079058872653</v>
      </c>
      <c r="G27" s="28">
        <v>275</v>
      </c>
      <c r="H27" s="29">
        <f>G27/G35*100</f>
        <v>25.11415525114155</v>
      </c>
      <c r="I27" s="41">
        <v>40615.69</v>
      </c>
      <c r="J27" s="29">
        <f>I27/I35*100</f>
        <v>2.942597722144205</v>
      </c>
      <c r="K27" s="28">
        <f>C27+G27</f>
        <v>11129</v>
      </c>
      <c r="L27" s="29">
        <f>K27/K35*100</f>
        <v>47.23684210526316</v>
      </c>
      <c r="M27" s="41">
        <f>E27+I27</f>
        <v>1553817.49</v>
      </c>
      <c r="N27" s="29">
        <f>M27/M35*100</f>
        <v>22.90752693277787</v>
      </c>
      <c r="O27" s="7">
        <f t="shared" si="4"/>
        <v>10854</v>
      </c>
      <c r="P27" s="23">
        <f t="shared" si="5"/>
        <v>275</v>
      </c>
      <c r="Q27" s="9">
        <f t="shared" si="6"/>
        <v>0</v>
      </c>
      <c r="R27" s="9">
        <f t="shared" si="7"/>
        <v>0</v>
      </c>
      <c r="S27" s="2">
        <v>9991</v>
      </c>
      <c r="T27" s="50">
        <v>45.87</v>
      </c>
      <c r="U27" s="20">
        <v>1402929.89</v>
      </c>
      <c r="V27" s="50">
        <v>25.72</v>
      </c>
      <c r="W27" s="20">
        <v>233</v>
      </c>
      <c r="X27" s="2">
        <v>24.12</v>
      </c>
      <c r="Y27" s="2">
        <v>33970.29</v>
      </c>
      <c r="Z27" s="2">
        <v>2.57</v>
      </c>
      <c r="AA27" s="2">
        <v>10224</v>
      </c>
      <c r="AB27" s="2">
        <v>44.95</v>
      </c>
      <c r="AC27" s="2">
        <v>1436900.18</v>
      </c>
      <c r="AD27" s="2">
        <v>21.2</v>
      </c>
      <c r="AE27" s="9">
        <f t="shared" si="36"/>
        <v>863</v>
      </c>
      <c r="AF27" s="9">
        <f t="shared" si="37"/>
        <v>2.4451569107500575</v>
      </c>
      <c r="AG27" s="9">
        <f t="shared" si="38"/>
        <v>110271.91000000015</v>
      </c>
      <c r="AH27" s="9">
        <f t="shared" si="39"/>
        <v>2.288079058872654</v>
      </c>
      <c r="AI27" s="9">
        <f t="shared" si="40"/>
        <v>42</v>
      </c>
      <c r="AJ27" s="9">
        <f t="shared" si="41"/>
        <v>0.9941552511415495</v>
      </c>
      <c r="AK27" s="9">
        <f t="shared" si="42"/>
        <v>6645.4000000000015</v>
      </c>
      <c r="AL27" s="9">
        <f t="shared" si="43"/>
        <v>0.37259772214420517</v>
      </c>
      <c r="AM27" s="9">
        <f t="shared" si="44"/>
        <v>905</v>
      </c>
      <c r="AN27" s="9">
        <f t="shared" si="45"/>
        <v>2.2868421052631547</v>
      </c>
      <c r="AO27" s="9">
        <f t="shared" si="46"/>
        <v>116917.31000000006</v>
      </c>
      <c r="AP27" s="9">
        <f t="shared" si="47"/>
        <v>1.7075269327778706</v>
      </c>
    </row>
    <row r="28" spans="1:42" ht="12">
      <c r="A28" s="65"/>
      <c r="B28" s="40" t="s">
        <v>7</v>
      </c>
      <c r="C28" s="28">
        <v>3107</v>
      </c>
      <c r="D28" s="29">
        <f>C28/C35*100</f>
        <v>13.83040284887603</v>
      </c>
      <c r="E28" s="41">
        <v>749454.75</v>
      </c>
      <c r="F28" s="29">
        <f>E28/E35*100</f>
        <v>13.87177036734138</v>
      </c>
      <c r="G28" s="28">
        <v>164</v>
      </c>
      <c r="H28" s="29">
        <f>G28/G35*100</f>
        <v>14.977168949771688</v>
      </c>
      <c r="I28" s="41">
        <v>39854.85</v>
      </c>
      <c r="J28" s="29">
        <f>I28/I35*100</f>
        <v>2.8874750330820174</v>
      </c>
      <c r="K28" s="28">
        <f aca="true" t="shared" si="48" ref="K28:K34">C28+G28</f>
        <v>3271</v>
      </c>
      <c r="L28" s="29">
        <f>K28/K35*100</f>
        <v>13.883701188455008</v>
      </c>
      <c r="M28" s="41">
        <f>E28+I28</f>
        <v>789309.6</v>
      </c>
      <c r="N28" s="29">
        <f>M28/M35*100</f>
        <v>11.636586044799976</v>
      </c>
      <c r="O28" s="7">
        <f t="shared" si="4"/>
        <v>3107</v>
      </c>
      <c r="P28" s="23">
        <f t="shared" si="5"/>
        <v>164</v>
      </c>
      <c r="Q28" s="9">
        <f t="shared" si="6"/>
        <v>0</v>
      </c>
      <c r="R28" s="9">
        <f t="shared" si="7"/>
        <v>0</v>
      </c>
      <c r="S28" s="2">
        <v>3172</v>
      </c>
      <c r="T28" s="50">
        <v>14.56</v>
      </c>
      <c r="U28" s="20">
        <v>766691.17</v>
      </c>
      <c r="V28" s="50">
        <v>14.06</v>
      </c>
      <c r="W28" s="20">
        <v>141</v>
      </c>
      <c r="X28" s="2">
        <v>14.6</v>
      </c>
      <c r="Y28" s="2">
        <v>34360.63</v>
      </c>
      <c r="Z28" s="2">
        <v>2.6</v>
      </c>
      <c r="AA28" s="2">
        <v>3313</v>
      </c>
      <c r="AB28" s="2">
        <v>14.56</v>
      </c>
      <c r="AC28" s="2">
        <v>801051.8</v>
      </c>
      <c r="AD28" s="2">
        <v>11.82</v>
      </c>
      <c r="AE28" s="9">
        <f t="shared" si="36"/>
        <v>-65</v>
      </c>
      <c r="AF28" s="9">
        <f t="shared" si="37"/>
        <v>-0.7295971511239703</v>
      </c>
      <c r="AG28" s="9">
        <f t="shared" si="38"/>
        <v>-17236.420000000042</v>
      </c>
      <c r="AH28" s="9">
        <f t="shared" si="39"/>
        <v>-0.18822963265862036</v>
      </c>
      <c r="AI28" s="9">
        <f t="shared" si="40"/>
        <v>23</v>
      </c>
      <c r="AJ28" s="9">
        <f t="shared" si="41"/>
        <v>0.37716894977168813</v>
      </c>
      <c r="AK28" s="9">
        <f t="shared" si="42"/>
        <v>5494.220000000001</v>
      </c>
      <c r="AL28" s="9">
        <f t="shared" si="43"/>
        <v>0.2874750330820173</v>
      </c>
      <c r="AM28" s="9">
        <f t="shared" si="44"/>
        <v>-42</v>
      </c>
      <c r="AN28" s="9">
        <f t="shared" si="45"/>
        <v>-0.6762988115449922</v>
      </c>
      <c r="AO28" s="9">
        <f t="shared" si="46"/>
        <v>-11742.20000000007</v>
      </c>
      <c r="AP28" s="9">
        <f t="shared" si="47"/>
        <v>-0.1834139552000238</v>
      </c>
    </row>
    <row r="29" spans="1:42" ht="12">
      <c r="A29" s="65"/>
      <c r="B29" s="40" t="s">
        <v>8</v>
      </c>
      <c r="C29" s="28">
        <v>1914</v>
      </c>
      <c r="D29" s="29">
        <f>C29/C35*100</f>
        <v>8.519919875361674</v>
      </c>
      <c r="E29" s="41">
        <v>718396.71</v>
      </c>
      <c r="F29" s="29">
        <f>E29/E35*100</f>
        <v>13.296912447047054</v>
      </c>
      <c r="G29" s="28">
        <v>196</v>
      </c>
      <c r="H29" s="29">
        <f>G29/G35*100</f>
        <v>17.899543378995432</v>
      </c>
      <c r="I29" s="41">
        <v>75516.21</v>
      </c>
      <c r="J29" s="29">
        <f>I29/I35*100</f>
        <v>5.47113264679151</v>
      </c>
      <c r="K29" s="28">
        <f t="shared" si="48"/>
        <v>2110</v>
      </c>
      <c r="L29" s="29">
        <f>K29/K35*100</f>
        <v>8.955857385398982</v>
      </c>
      <c r="M29" s="41">
        <f aca="true" t="shared" si="49" ref="M29:M34">E29+I29</f>
        <v>793912.9199999999</v>
      </c>
      <c r="N29" s="29">
        <f>M29/M35*100</f>
        <v>11.704451593719877</v>
      </c>
      <c r="O29" s="7">
        <f t="shared" si="4"/>
        <v>1914</v>
      </c>
      <c r="P29" s="23">
        <f t="shared" si="5"/>
        <v>196</v>
      </c>
      <c r="Q29" s="9">
        <f t="shared" si="6"/>
        <v>0</v>
      </c>
      <c r="R29" s="9">
        <f t="shared" si="7"/>
        <v>0</v>
      </c>
      <c r="S29" s="2">
        <v>1984</v>
      </c>
      <c r="T29" s="50">
        <v>9.11</v>
      </c>
      <c r="U29" s="20">
        <v>745041.24</v>
      </c>
      <c r="V29" s="50">
        <v>13.66</v>
      </c>
      <c r="W29" s="20">
        <v>183</v>
      </c>
      <c r="X29" s="2">
        <v>18.94</v>
      </c>
      <c r="Y29" s="2">
        <v>70618.08</v>
      </c>
      <c r="Z29" s="2">
        <v>5.33</v>
      </c>
      <c r="AA29" s="2">
        <v>2167</v>
      </c>
      <c r="AB29" s="2">
        <v>9.53</v>
      </c>
      <c r="AC29" s="2">
        <v>815659.32</v>
      </c>
      <c r="AD29" s="2">
        <v>12.03</v>
      </c>
      <c r="AE29" s="9">
        <f t="shared" si="36"/>
        <v>-70</v>
      </c>
      <c r="AF29" s="9">
        <f t="shared" si="37"/>
        <v>-0.5900801246383249</v>
      </c>
      <c r="AG29" s="9">
        <f t="shared" si="38"/>
        <v>-26644.530000000028</v>
      </c>
      <c r="AH29" s="9">
        <f t="shared" si="39"/>
        <v>-0.3630875529529458</v>
      </c>
      <c r="AI29" s="9">
        <f t="shared" si="40"/>
        <v>13</v>
      </c>
      <c r="AJ29" s="9">
        <f t="shared" si="41"/>
        <v>-1.0404566210045694</v>
      </c>
      <c r="AK29" s="9">
        <f t="shared" si="42"/>
        <v>4898.130000000005</v>
      </c>
      <c r="AL29" s="9">
        <f t="shared" si="43"/>
        <v>0.14113264679150994</v>
      </c>
      <c r="AM29" s="9">
        <f t="shared" si="44"/>
        <v>-57</v>
      </c>
      <c r="AN29" s="9">
        <f t="shared" si="45"/>
        <v>-0.5741426146010173</v>
      </c>
      <c r="AO29" s="9">
        <f t="shared" si="46"/>
        <v>-21746.400000000023</v>
      </c>
      <c r="AP29" s="9">
        <f t="shared" si="47"/>
        <v>-0.32554840628012194</v>
      </c>
    </row>
    <row r="30" spans="1:42" ht="12">
      <c r="A30" s="65"/>
      <c r="B30" s="40" t="s">
        <v>9</v>
      </c>
      <c r="C30" s="28">
        <v>815</v>
      </c>
      <c r="D30" s="29">
        <f>C30/C35*100</f>
        <v>3.627865568662364</v>
      </c>
      <c r="E30" s="41">
        <v>553219.48</v>
      </c>
      <c r="F30" s="29">
        <f>E30/E35*100</f>
        <v>10.239622324496585</v>
      </c>
      <c r="G30" s="28">
        <v>130</v>
      </c>
      <c r="H30" s="29">
        <f>G30/G35*100</f>
        <v>11.87214611872146</v>
      </c>
      <c r="I30" s="41">
        <v>89174.61</v>
      </c>
      <c r="J30" s="29">
        <f>I30/I35*100</f>
        <v>6.460680694064235</v>
      </c>
      <c r="K30" s="28">
        <f t="shared" si="48"/>
        <v>945</v>
      </c>
      <c r="L30" s="29">
        <f>K30/K35*100</f>
        <v>4.0110356536502545</v>
      </c>
      <c r="M30" s="41">
        <f t="shared" si="49"/>
        <v>642394.09</v>
      </c>
      <c r="N30" s="29">
        <f>M30/M35*100</f>
        <v>9.470648910080378</v>
      </c>
      <c r="O30" s="7">
        <f t="shared" si="4"/>
        <v>815</v>
      </c>
      <c r="P30" s="23">
        <f t="shared" si="5"/>
        <v>130</v>
      </c>
      <c r="Q30" s="9">
        <f t="shared" si="6"/>
        <v>0</v>
      </c>
      <c r="R30" s="9">
        <f t="shared" si="7"/>
        <v>0</v>
      </c>
      <c r="S30" s="2">
        <v>848</v>
      </c>
      <c r="T30" s="50">
        <v>3.89</v>
      </c>
      <c r="U30" s="20">
        <v>579442.65</v>
      </c>
      <c r="V30" s="50">
        <v>10.62</v>
      </c>
      <c r="W30" s="20">
        <v>116</v>
      </c>
      <c r="X30" s="2">
        <v>12.01</v>
      </c>
      <c r="Y30" s="2">
        <v>79568.39</v>
      </c>
      <c r="Z30" s="2">
        <v>6.01</v>
      </c>
      <c r="AA30" s="2">
        <v>964</v>
      </c>
      <c r="AB30" s="2">
        <v>4.24</v>
      </c>
      <c r="AC30" s="2">
        <v>659011.04</v>
      </c>
      <c r="AD30" s="2">
        <v>9.72</v>
      </c>
      <c r="AE30" s="9">
        <f t="shared" si="36"/>
        <v>-33</v>
      </c>
      <c r="AF30" s="9">
        <f t="shared" si="37"/>
        <v>-0.2621344313376359</v>
      </c>
      <c r="AG30" s="9">
        <f t="shared" si="38"/>
        <v>-26223.170000000042</v>
      </c>
      <c r="AH30" s="9">
        <f t="shared" si="39"/>
        <v>-0.3803776755034143</v>
      </c>
      <c r="AI30" s="9">
        <f t="shared" si="40"/>
        <v>14</v>
      </c>
      <c r="AJ30" s="9">
        <f t="shared" si="41"/>
        <v>-0.1378538812785397</v>
      </c>
      <c r="AK30" s="9">
        <f t="shared" si="42"/>
        <v>9606.220000000001</v>
      </c>
      <c r="AL30" s="9">
        <f t="shared" si="43"/>
        <v>0.4506806940642356</v>
      </c>
      <c r="AM30" s="9">
        <f t="shared" si="44"/>
        <v>-19</v>
      </c>
      <c r="AN30" s="9">
        <f t="shared" si="45"/>
        <v>-0.22896434634974572</v>
      </c>
      <c r="AO30" s="9">
        <f t="shared" si="46"/>
        <v>-16616.95000000007</v>
      </c>
      <c r="AP30" s="9">
        <f t="shared" si="47"/>
        <v>-0.24935108991962274</v>
      </c>
    </row>
    <row r="31" spans="1:42" ht="12">
      <c r="A31" s="65"/>
      <c r="B31" s="40" t="s">
        <v>10</v>
      </c>
      <c r="C31" s="28">
        <v>327</v>
      </c>
      <c r="D31" s="29">
        <f>C31/C35*100</f>
        <v>1.4555975962608503</v>
      </c>
      <c r="E31" s="41">
        <v>458243.46</v>
      </c>
      <c r="F31" s="29">
        <f>E31/E35*100</f>
        <v>8.481696926273381</v>
      </c>
      <c r="G31" s="28">
        <v>81</v>
      </c>
      <c r="H31" s="29">
        <f>G31/G35*100</f>
        <v>7.397260273972603</v>
      </c>
      <c r="I31" s="41">
        <v>113423.88</v>
      </c>
      <c r="J31" s="29">
        <f>I31/I35*100</f>
        <v>8.217534921227674</v>
      </c>
      <c r="K31" s="28">
        <f t="shared" si="48"/>
        <v>408</v>
      </c>
      <c r="L31" s="29">
        <f>K31/K35*100</f>
        <v>1.731748726655348</v>
      </c>
      <c r="M31" s="41">
        <f t="shared" si="49"/>
        <v>571667.3400000001</v>
      </c>
      <c r="N31" s="29">
        <f>M31/M35*100</f>
        <v>8.427942838794719</v>
      </c>
      <c r="O31" s="7">
        <f t="shared" si="4"/>
        <v>327</v>
      </c>
      <c r="P31" s="23">
        <f t="shared" si="5"/>
        <v>81</v>
      </c>
      <c r="Q31" s="9">
        <f t="shared" si="6"/>
        <v>0</v>
      </c>
      <c r="R31" s="9">
        <f t="shared" si="7"/>
        <v>0</v>
      </c>
      <c r="S31" s="2">
        <v>337</v>
      </c>
      <c r="T31" s="50">
        <v>1.55</v>
      </c>
      <c r="U31" s="20">
        <v>472947.65</v>
      </c>
      <c r="V31" s="50">
        <v>8.67</v>
      </c>
      <c r="W31" s="20">
        <v>82</v>
      </c>
      <c r="X31" s="2">
        <v>8.49</v>
      </c>
      <c r="Y31" s="2">
        <v>116513.48</v>
      </c>
      <c r="Z31" s="2">
        <v>8.8</v>
      </c>
      <c r="AA31" s="2">
        <v>419</v>
      </c>
      <c r="AB31" s="2">
        <v>1.84</v>
      </c>
      <c r="AC31" s="2">
        <v>589461.13</v>
      </c>
      <c r="AD31" s="2">
        <v>8.7</v>
      </c>
      <c r="AE31" s="9">
        <f t="shared" si="36"/>
        <v>-10</v>
      </c>
      <c r="AF31" s="9">
        <f t="shared" si="37"/>
        <v>-0.09440240373914977</v>
      </c>
      <c r="AG31" s="9">
        <f t="shared" si="38"/>
        <v>-14704.190000000002</v>
      </c>
      <c r="AH31" s="9">
        <f t="shared" si="39"/>
        <v>-0.18830307372661892</v>
      </c>
      <c r="AI31" s="9">
        <f t="shared" si="40"/>
        <v>-1</v>
      </c>
      <c r="AJ31" s="9">
        <f t="shared" si="41"/>
        <v>-1.0927397260273972</v>
      </c>
      <c r="AK31" s="9">
        <f t="shared" si="42"/>
        <v>-3089.5999999999913</v>
      </c>
      <c r="AL31" s="9">
        <f t="shared" si="43"/>
        <v>-0.5824650787723265</v>
      </c>
      <c r="AM31" s="9">
        <f t="shared" si="44"/>
        <v>-11</v>
      </c>
      <c r="AN31" s="9">
        <f t="shared" si="45"/>
        <v>-0.10825127334465212</v>
      </c>
      <c r="AO31" s="9">
        <f t="shared" si="46"/>
        <v>-17793.78999999992</v>
      </c>
      <c r="AP31" s="9">
        <f t="shared" si="47"/>
        <v>-0.27205716120528045</v>
      </c>
    </row>
    <row r="32" spans="1:42" ht="12">
      <c r="A32" s="65"/>
      <c r="B32" s="40" t="s">
        <v>11</v>
      </c>
      <c r="C32" s="28">
        <v>187</v>
      </c>
      <c r="D32" s="29">
        <f>C32/C35*100</f>
        <v>0.8324059648341865</v>
      </c>
      <c r="E32" s="41">
        <v>564451.56</v>
      </c>
      <c r="F32" s="29">
        <f>E32/E35*100</f>
        <v>10.447518577749511</v>
      </c>
      <c r="G32" s="28">
        <v>47</v>
      </c>
      <c r="H32" s="29">
        <f>G32/G35*100</f>
        <v>4.292237442922374</v>
      </c>
      <c r="I32" s="41">
        <v>138825.83</v>
      </c>
      <c r="J32" s="29">
        <f>I32/I35*100</f>
        <v>10.057900558448683</v>
      </c>
      <c r="K32" s="28">
        <f t="shared" si="48"/>
        <v>234</v>
      </c>
      <c r="L32" s="29">
        <f>K32/K35*100</f>
        <v>0.9932088285229201</v>
      </c>
      <c r="M32" s="41">
        <f t="shared" si="49"/>
        <v>703277.39</v>
      </c>
      <c r="N32" s="29">
        <f>M32/M35*100</f>
        <v>10.368235559401977</v>
      </c>
      <c r="O32" s="7">
        <f t="shared" si="4"/>
        <v>187</v>
      </c>
      <c r="P32" s="23">
        <f t="shared" si="5"/>
        <v>47</v>
      </c>
      <c r="Q32" s="9">
        <f t="shared" si="6"/>
        <v>0</v>
      </c>
      <c r="R32" s="9">
        <f t="shared" si="7"/>
        <v>0</v>
      </c>
      <c r="S32" s="2">
        <v>184</v>
      </c>
      <c r="T32" s="50">
        <v>0.84</v>
      </c>
      <c r="U32" s="20">
        <v>556255.3</v>
      </c>
      <c r="V32" s="50">
        <v>10.2</v>
      </c>
      <c r="W32" s="20">
        <v>37</v>
      </c>
      <c r="X32" s="2">
        <v>3.83</v>
      </c>
      <c r="Y32" s="2">
        <v>111307.9</v>
      </c>
      <c r="Z32" s="2">
        <v>8.41</v>
      </c>
      <c r="AA32" s="2">
        <v>221</v>
      </c>
      <c r="AB32" s="2">
        <v>0.97</v>
      </c>
      <c r="AC32" s="2">
        <v>667563.2000000001</v>
      </c>
      <c r="AD32" s="2">
        <v>9.85</v>
      </c>
      <c r="AE32" s="9">
        <f t="shared" si="36"/>
        <v>3</v>
      </c>
      <c r="AF32" s="9">
        <f t="shared" si="37"/>
        <v>-0.007594035165813473</v>
      </c>
      <c r="AG32" s="9">
        <f t="shared" si="38"/>
        <v>8196.26000000001</v>
      </c>
      <c r="AH32" s="9">
        <f t="shared" si="39"/>
        <v>0.2475185777495117</v>
      </c>
      <c r="AI32" s="9">
        <f t="shared" si="40"/>
        <v>10</v>
      </c>
      <c r="AJ32" s="9">
        <f t="shared" si="41"/>
        <v>0.46223744292237434</v>
      </c>
      <c r="AK32" s="9">
        <f t="shared" si="42"/>
        <v>27517.929999999993</v>
      </c>
      <c r="AL32" s="9">
        <f t="shared" si="43"/>
        <v>1.6479005584486828</v>
      </c>
      <c r="AM32" s="9">
        <f t="shared" si="44"/>
        <v>13</v>
      </c>
      <c r="AN32" s="9">
        <f t="shared" si="45"/>
        <v>0.023208828522920166</v>
      </c>
      <c r="AO32" s="9">
        <f t="shared" si="46"/>
        <v>35714.189999999944</v>
      </c>
      <c r="AP32" s="9">
        <f t="shared" si="47"/>
        <v>0.5182355594019779</v>
      </c>
    </row>
    <row r="33" spans="1:42" ht="12">
      <c r="A33" s="65"/>
      <c r="B33" s="40" t="s">
        <v>12</v>
      </c>
      <c r="C33" s="28">
        <v>39</v>
      </c>
      <c r="D33" s="29">
        <f>C33/C35*100</f>
        <v>0.1736033830402849</v>
      </c>
      <c r="E33" s="41">
        <v>269896.68</v>
      </c>
      <c r="F33" s="29">
        <f>E33/E35*100</f>
        <v>4.9955581279160866</v>
      </c>
      <c r="G33" s="28">
        <v>19</v>
      </c>
      <c r="H33" s="29">
        <f>G33/G35*100</f>
        <v>1.7351598173515983</v>
      </c>
      <c r="I33" s="41">
        <v>137922.18</v>
      </c>
      <c r="J33" s="29">
        <f>I33/I35*100</f>
        <v>9.992431316596198</v>
      </c>
      <c r="K33" s="28">
        <f t="shared" si="48"/>
        <v>58</v>
      </c>
      <c r="L33" s="29">
        <f>K33/K35*100</f>
        <v>0.2461799660441426</v>
      </c>
      <c r="M33" s="41">
        <f t="shared" si="49"/>
        <v>407818.86</v>
      </c>
      <c r="N33" s="29">
        <f>M33/M35*100</f>
        <v>6.012367333530765</v>
      </c>
      <c r="O33" s="7">
        <f t="shared" si="4"/>
        <v>39</v>
      </c>
      <c r="P33" s="23">
        <f t="shared" si="5"/>
        <v>19</v>
      </c>
      <c r="Q33" s="9">
        <f t="shared" si="6"/>
        <v>0</v>
      </c>
      <c r="R33" s="9">
        <f t="shared" si="7"/>
        <v>0</v>
      </c>
      <c r="S33" s="2">
        <v>50</v>
      </c>
      <c r="T33" s="50">
        <v>0.23</v>
      </c>
      <c r="U33" s="20">
        <v>353323.92</v>
      </c>
      <c r="V33" s="50">
        <v>6.48</v>
      </c>
      <c r="W33" s="20">
        <v>20</v>
      </c>
      <c r="X33" s="2">
        <v>2.07</v>
      </c>
      <c r="Y33" s="2">
        <v>136784.99</v>
      </c>
      <c r="Z33" s="2">
        <v>10.33</v>
      </c>
      <c r="AA33" s="2">
        <v>70</v>
      </c>
      <c r="AB33" s="2">
        <v>0.31</v>
      </c>
      <c r="AC33" s="2">
        <v>490108.91</v>
      </c>
      <c r="AD33" s="2">
        <v>7.23</v>
      </c>
      <c r="AE33" s="9">
        <f t="shared" si="36"/>
        <v>-11</v>
      </c>
      <c r="AF33" s="9">
        <f t="shared" si="37"/>
        <v>-0.05639661695971512</v>
      </c>
      <c r="AG33" s="9">
        <f t="shared" si="38"/>
        <v>-83427.23999999999</v>
      </c>
      <c r="AH33" s="9">
        <f t="shared" si="39"/>
        <v>-1.4844418720839139</v>
      </c>
      <c r="AI33" s="9">
        <f t="shared" si="40"/>
        <v>-1</v>
      </c>
      <c r="AJ33" s="9">
        <f t="shared" si="41"/>
        <v>-0.33484018264840154</v>
      </c>
      <c r="AK33" s="9">
        <f t="shared" si="42"/>
        <v>1137.1900000000023</v>
      </c>
      <c r="AL33" s="9">
        <f t="shared" si="43"/>
        <v>-0.3375686834038021</v>
      </c>
      <c r="AM33" s="9">
        <f t="shared" si="44"/>
        <v>-12</v>
      </c>
      <c r="AN33" s="9">
        <f t="shared" si="45"/>
        <v>-0.06382003395585739</v>
      </c>
      <c r="AO33" s="9">
        <f t="shared" si="46"/>
        <v>-82290.04999999999</v>
      </c>
      <c r="AP33" s="9">
        <f t="shared" si="47"/>
        <v>-1.2176326664692354</v>
      </c>
    </row>
    <row r="34" spans="1:42" ht="12">
      <c r="A34" s="65"/>
      <c r="B34" s="42" t="s">
        <v>13</v>
      </c>
      <c r="C34" s="30">
        <v>16</v>
      </c>
      <c r="D34" s="31">
        <f>C34/C35*100</f>
        <v>0.07122190073447585</v>
      </c>
      <c r="E34" s="43">
        <v>220911.61</v>
      </c>
      <c r="F34" s="31">
        <f>E34/E35*100</f>
        <v>4.08888612074268</v>
      </c>
      <c r="G34" s="30">
        <v>19</v>
      </c>
      <c r="H34" s="31">
        <f>G34/G35*100</f>
        <v>1.7351598173515983</v>
      </c>
      <c r="I34" s="43">
        <v>734487.61</v>
      </c>
      <c r="J34" s="31">
        <f>I34/I35*100</f>
        <v>53.213464258003285</v>
      </c>
      <c r="K34" s="28">
        <f t="shared" si="48"/>
        <v>35</v>
      </c>
      <c r="L34" s="31">
        <f>K34/K35*100</f>
        <v>0.14855687606112053</v>
      </c>
      <c r="M34" s="43">
        <f t="shared" si="49"/>
        <v>955399.22</v>
      </c>
      <c r="N34" s="31">
        <f>M34/M35*100</f>
        <v>14.085202093911922</v>
      </c>
      <c r="O34" s="7">
        <f t="shared" si="4"/>
        <v>16</v>
      </c>
      <c r="P34" s="23">
        <f t="shared" si="5"/>
        <v>19</v>
      </c>
      <c r="Q34" s="9">
        <f t="shared" si="6"/>
        <v>0</v>
      </c>
      <c r="R34" s="9">
        <f t="shared" si="7"/>
        <v>0</v>
      </c>
      <c r="S34" s="2">
        <v>16</v>
      </c>
      <c r="T34" s="50">
        <v>0.07</v>
      </c>
      <c r="U34" s="20">
        <v>223802.52</v>
      </c>
      <c r="V34" s="50">
        <v>4.1</v>
      </c>
      <c r="W34" s="20">
        <v>19</v>
      </c>
      <c r="X34" s="2">
        <v>1.97</v>
      </c>
      <c r="Y34" s="2">
        <v>732178.41</v>
      </c>
      <c r="Z34" s="2">
        <v>55.31</v>
      </c>
      <c r="AA34" s="2">
        <v>35</v>
      </c>
      <c r="AB34" s="2">
        <v>0.15</v>
      </c>
      <c r="AC34" s="2">
        <v>955980.93</v>
      </c>
      <c r="AD34" s="2">
        <v>14.1</v>
      </c>
      <c r="AE34" s="9">
        <f t="shared" si="36"/>
        <v>0</v>
      </c>
      <c r="AF34" s="9">
        <f t="shared" si="37"/>
        <v>0.0012219007344758392</v>
      </c>
      <c r="AG34" s="9">
        <f t="shared" si="38"/>
        <v>-2890.9100000000035</v>
      </c>
      <c r="AH34" s="9">
        <f t="shared" si="39"/>
        <v>-0.011113879257319326</v>
      </c>
      <c r="AI34" s="9">
        <f t="shared" si="40"/>
        <v>0</v>
      </c>
      <c r="AJ34" s="9">
        <f t="shared" si="41"/>
        <v>-0.23484018264840167</v>
      </c>
      <c r="AK34" s="9">
        <f t="shared" si="42"/>
        <v>2309.1999999999534</v>
      </c>
      <c r="AL34" s="9">
        <f t="shared" si="43"/>
        <v>-2.0965357419967177</v>
      </c>
      <c r="AM34" s="9">
        <f t="shared" si="44"/>
        <v>0</v>
      </c>
      <c r="AN34" s="9">
        <f t="shared" si="45"/>
        <v>-0.0014431239388794648</v>
      </c>
      <c r="AO34" s="9">
        <f t="shared" si="46"/>
        <v>-581.7100000000792</v>
      </c>
      <c r="AP34" s="9">
        <f t="shared" si="47"/>
        <v>-0.014797906088077184</v>
      </c>
    </row>
    <row r="35" spans="1:42" ht="12">
      <c r="A35" s="66"/>
      <c r="B35" s="44" t="s">
        <v>14</v>
      </c>
      <c r="C35" s="33">
        <f aca="true" t="shared" si="50" ref="C35:N35">SUM(C26:C34)</f>
        <v>22465</v>
      </c>
      <c r="D35" s="32">
        <f t="shared" si="50"/>
        <v>99.99999999999999</v>
      </c>
      <c r="E35" s="45">
        <f t="shared" si="50"/>
        <v>5402733.250000001</v>
      </c>
      <c r="F35" s="32">
        <f t="shared" si="50"/>
        <v>99.99999999999999</v>
      </c>
      <c r="G35" s="33">
        <f t="shared" si="50"/>
        <v>1095</v>
      </c>
      <c r="H35" s="32">
        <f t="shared" si="50"/>
        <v>99.99999999999999</v>
      </c>
      <c r="I35" s="45">
        <f t="shared" si="50"/>
        <v>1380266.48</v>
      </c>
      <c r="J35" s="32">
        <f t="shared" si="50"/>
        <v>100</v>
      </c>
      <c r="K35" s="33">
        <f t="shared" si="50"/>
        <v>23560</v>
      </c>
      <c r="L35" s="32">
        <f t="shared" si="50"/>
        <v>100.00000000000001</v>
      </c>
      <c r="M35" s="45">
        <f t="shared" si="50"/>
        <v>6782999.7299999995</v>
      </c>
      <c r="N35" s="32">
        <f t="shared" si="50"/>
        <v>100</v>
      </c>
      <c r="O35" s="7">
        <f t="shared" si="4"/>
        <v>22465</v>
      </c>
      <c r="P35" s="23">
        <f t="shared" si="5"/>
        <v>1095</v>
      </c>
      <c r="Q35" s="9">
        <f t="shared" si="6"/>
        <v>0</v>
      </c>
      <c r="R35" s="9">
        <f t="shared" si="7"/>
        <v>0</v>
      </c>
      <c r="S35" s="2">
        <v>21781</v>
      </c>
      <c r="T35" s="2">
        <v>99.99</v>
      </c>
      <c r="U35" s="2">
        <v>5453922.459999999</v>
      </c>
      <c r="V35" s="2">
        <v>99.99000000000001</v>
      </c>
      <c r="W35" s="2">
        <v>966</v>
      </c>
      <c r="X35" s="2">
        <v>100.00999999999999</v>
      </c>
      <c r="Y35" s="2">
        <v>1323813.95</v>
      </c>
      <c r="Z35" s="2">
        <v>100</v>
      </c>
      <c r="AA35" s="2">
        <v>22747</v>
      </c>
      <c r="AB35" s="2">
        <v>100.00000000000001</v>
      </c>
      <c r="AC35" s="2">
        <v>6777736.41</v>
      </c>
      <c r="AD35" s="2">
        <v>99.99</v>
      </c>
      <c r="AE35" s="9">
        <f t="shared" si="36"/>
        <v>684</v>
      </c>
      <c r="AF35" s="9">
        <f t="shared" si="37"/>
        <v>0.009999999999990905</v>
      </c>
      <c r="AG35" s="9">
        <f t="shared" si="38"/>
        <v>-51189.2099999981</v>
      </c>
      <c r="AH35" s="9">
        <f t="shared" si="39"/>
        <v>0.009999999999976694</v>
      </c>
      <c r="AI35" s="9">
        <f t="shared" si="40"/>
        <v>129</v>
      </c>
      <c r="AJ35" s="9">
        <f t="shared" si="41"/>
        <v>-0.010000000000005116</v>
      </c>
      <c r="AK35" s="9">
        <f t="shared" si="42"/>
        <v>56452.53000000003</v>
      </c>
      <c r="AL35" s="9">
        <f t="shared" si="43"/>
        <v>0</v>
      </c>
      <c r="AM35" s="9">
        <f t="shared" si="44"/>
        <v>813</v>
      </c>
      <c r="AN35" s="9">
        <f t="shared" si="45"/>
        <v>0</v>
      </c>
      <c r="AO35" s="9">
        <f t="shared" si="46"/>
        <v>5263.319999999367</v>
      </c>
      <c r="AP35" s="9">
        <f t="shared" si="47"/>
        <v>0.010000000000005116</v>
      </c>
    </row>
    <row r="36" spans="1:42" ht="12" customHeight="1">
      <c r="A36" s="64" t="s">
        <v>49</v>
      </c>
      <c r="B36" s="38" t="s">
        <v>4</v>
      </c>
      <c r="C36" s="26">
        <v>7993</v>
      </c>
      <c r="D36" s="27">
        <f>C36/C45*100</f>
        <v>23.62207051452552</v>
      </c>
      <c r="E36" s="39">
        <v>572935.02</v>
      </c>
      <c r="F36" s="27">
        <f>E36/E45*100</f>
        <v>6.500457167849478</v>
      </c>
      <c r="G36" s="26">
        <v>185</v>
      </c>
      <c r="H36" s="27">
        <f>G36/G45*100</f>
        <v>15.934539190353144</v>
      </c>
      <c r="I36" s="39">
        <v>11051.86</v>
      </c>
      <c r="J36" s="27">
        <f>I36/I45*100</f>
        <v>0.8061503838759945</v>
      </c>
      <c r="K36" s="26">
        <f>C36+G36</f>
        <v>8178</v>
      </c>
      <c r="L36" s="27">
        <f>K36/K45*100</f>
        <v>23.367049545688324</v>
      </c>
      <c r="M36" s="39">
        <f>E36+I36</f>
        <v>583986.88</v>
      </c>
      <c r="N36" s="27">
        <f>M36/M45*100</f>
        <v>5.733958154797284</v>
      </c>
      <c r="O36" s="7">
        <f t="shared" si="4"/>
        <v>7993</v>
      </c>
      <c r="P36" s="23">
        <f t="shared" si="5"/>
        <v>185</v>
      </c>
      <c r="Q36" s="9">
        <f t="shared" si="6"/>
        <v>0</v>
      </c>
      <c r="R36" s="9">
        <f t="shared" si="7"/>
        <v>0</v>
      </c>
      <c r="S36" s="2">
        <v>7894</v>
      </c>
      <c r="T36" s="2">
        <v>25.06</v>
      </c>
      <c r="U36" s="20">
        <v>567078.65</v>
      </c>
      <c r="V36" s="2">
        <v>6.47</v>
      </c>
      <c r="W36" s="20">
        <v>142</v>
      </c>
      <c r="X36" s="2">
        <v>14.26</v>
      </c>
      <c r="Y36" s="2">
        <v>8092.35</v>
      </c>
      <c r="Z36" s="2">
        <v>0.52</v>
      </c>
      <c r="AA36" s="2">
        <v>8036</v>
      </c>
      <c r="AB36" s="2">
        <v>24.73</v>
      </c>
      <c r="AC36" s="2">
        <v>575171</v>
      </c>
      <c r="AD36" s="2">
        <v>5.58</v>
      </c>
      <c r="AE36" s="9">
        <f aca="true" t="shared" si="51" ref="AE36:AE45">C36-S36</f>
        <v>99</v>
      </c>
      <c r="AF36" s="9">
        <f aca="true" t="shared" si="52" ref="AF36:AF45">D36-T36</f>
        <v>-1.437929485474477</v>
      </c>
      <c r="AG36" s="9">
        <f aca="true" t="shared" si="53" ref="AG36:AG45">E36-U36</f>
        <v>5856.369999999995</v>
      </c>
      <c r="AH36" s="9">
        <f aca="true" t="shared" si="54" ref="AH36:AH45">F36-V36</f>
        <v>0.030457167849478495</v>
      </c>
      <c r="AI36" s="9">
        <f aca="true" t="shared" si="55" ref="AI36:AI45">G36-W36</f>
        <v>43</v>
      </c>
      <c r="AJ36" s="9">
        <f aca="true" t="shared" si="56" ref="AJ36:AJ45">H36-X36</f>
        <v>1.6745391903531441</v>
      </c>
      <c r="AK36" s="9">
        <f aca="true" t="shared" si="57" ref="AK36:AK45">I36-Y36</f>
        <v>2959.51</v>
      </c>
      <c r="AL36" s="9">
        <f aca="true" t="shared" si="58" ref="AL36:AL45">J36-Z36</f>
        <v>0.28615038387599445</v>
      </c>
      <c r="AM36" s="9">
        <f aca="true" t="shared" si="59" ref="AM36:AM45">K36-AA36</f>
        <v>142</v>
      </c>
      <c r="AN36" s="9">
        <f aca="true" t="shared" si="60" ref="AN36:AN45">L36-AB36</f>
        <v>-1.362950454311676</v>
      </c>
      <c r="AO36" s="9">
        <f aca="true" t="shared" si="61" ref="AO36:AO45">M36-AC36</f>
        <v>8815.880000000005</v>
      </c>
      <c r="AP36" s="9">
        <f aca="true" t="shared" si="62" ref="AP36:AP45">N36-AD36</f>
        <v>0.1539581547972837</v>
      </c>
    </row>
    <row r="37" spans="1:42" ht="12">
      <c r="A37" s="65"/>
      <c r="B37" s="40" t="s">
        <v>6</v>
      </c>
      <c r="C37" s="28">
        <v>18638</v>
      </c>
      <c r="D37" s="29">
        <f>C37/C45*100</f>
        <v>55.08171528208765</v>
      </c>
      <c r="E37" s="41">
        <v>2399905.81</v>
      </c>
      <c r="F37" s="29">
        <f>E37/E45*100</f>
        <v>27.229065042625795</v>
      </c>
      <c r="G37" s="28">
        <v>294</v>
      </c>
      <c r="H37" s="29">
        <f>G37/G45*100</f>
        <v>25.32299741602067</v>
      </c>
      <c r="I37" s="41">
        <v>42997.68</v>
      </c>
      <c r="J37" s="29">
        <f>I37/I45*100</f>
        <v>3.136358607309283</v>
      </c>
      <c r="K37" s="28">
        <f aca="true" t="shared" si="63" ref="K37:K44">C37+G37</f>
        <v>18932</v>
      </c>
      <c r="L37" s="29">
        <f>K37/K45*100</f>
        <v>54.09451968683925</v>
      </c>
      <c r="M37" s="41">
        <f aca="true" t="shared" si="64" ref="M37:M44">E37+I37</f>
        <v>2442903.49</v>
      </c>
      <c r="N37" s="29">
        <f>M37/M45*100</f>
        <v>23.985995007059483</v>
      </c>
      <c r="O37" s="7">
        <f t="shared" si="4"/>
        <v>18638</v>
      </c>
      <c r="P37" s="23">
        <f t="shared" si="5"/>
        <v>294</v>
      </c>
      <c r="Q37" s="9">
        <f t="shared" si="6"/>
        <v>0</v>
      </c>
      <c r="R37" s="9">
        <f t="shared" si="7"/>
        <v>0</v>
      </c>
      <c r="S37" s="2">
        <v>16422</v>
      </c>
      <c r="T37" s="2">
        <v>52.13</v>
      </c>
      <c r="U37" s="20">
        <v>2145523.55</v>
      </c>
      <c r="V37" s="2">
        <v>24.48</v>
      </c>
      <c r="W37" s="20">
        <v>247</v>
      </c>
      <c r="X37" s="2">
        <v>24.8</v>
      </c>
      <c r="Y37" s="2">
        <v>35761.87</v>
      </c>
      <c r="Z37" s="2">
        <v>2.3</v>
      </c>
      <c r="AA37" s="2">
        <v>16669</v>
      </c>
      <c r="AB37" s="2">
        <v>51.29</v>
      </c>
      <c r="AC37" s="2">
        <v>2181285.42</v>
      </c>
      <c r="AD37" s="2">
        <v>21.14</v>
      </c>
      <c r="AE37" s="9">
        <f t="shared" si="51"/>
        <v>2216</v>
      </c>
      <c r="AF37" s="9">
        <f t="shared" si="52"/>
        <v>2.9517152820876476</v>
      </c>
      <c r="AG37" s="9">
        <f t="shared" si="53"/>
        <v>254382.26000000024</v>
      </c>
      <c r="AH37" s="9">
        <f t="shared" si="54"/>
        <v>2.7490650426257943</v>
      </c>
      <c r="AI37" s="9">
        <f t="shared" si="55"/>
        <v>47</v>
      </c>
      <c r="AJ37" s="9">
        <f t="shared" si="56"/>
        <v>0.5229974160206687</v>
      </c>
      <c r="AK37" s="9">
        <f t="shared" si="57"/>
        <v>7235.809999999998</v>
      </c>
      <c r="AL37" s="9">
        <f t="shared" si="58"/>
        <v>0.836358607309283</v>
      </c>
      <c r="AM37" s="9">
        <f t="shared" si="59"/>
        <v>2263</v>
      </c>
      <c r="AN37" s="9">
        <f t="shared" si="60"/>
        <v>2.8045196868392495</v>
      </c>
      <c r="AO37" s="9">
        <f t="shared" si="61"/>
        <v>261618.0700000003</v>
      </c>
      <c r="AP37" s="9">
        <f t="shared" si="62"/>
        <v>2.845995007059482</v>
      </c>
    </row>
    <row r="38" spans="1:42" ht="12">
      <c r="A38" s="65"/>
      <c r="B38" s="40" t="s">
        <v>7</v>
      </c>
      <c r="C38" s="28">
        <v>3092</v>
      </c>
      <c r="D38" s="29">
        <f>C38/C45*100</f>
        <v>9.137925939060791</v>
      </c>
      <c r="E38" s="41">
        <v>741870.02</v>
      </c>
      <c r="F38" s="29">
        <f>E38/E45*100</f>
        <v>8.417174933942135</v>
      </c>
      <c r="G38" s="28">
        <v>162</v>
      </c>
      <c r="H38" s="29">
        <f>G38/G45*100</f>
        <v>13.953488372093023</v>
      </c>
      <c r="I38" s="41">
        <v>39689.89</v>
      </c>
      <c r="J38" s="29">
        <f>I38/I45*100</f>
        <v>2.8950801095468086</v>
      </c>
      <c r="K38" s="28">
        <f t="shared" si="63"/>
        <v>3254</v>
      </c>
      <c r="L38" s="29">
        <f>K38/K45*100</f>
        <v>9.297674152808732</v>
      </c>
      <c r="M38" s="41">
        <f t="shared" si="64"/>
        <v>781559.91</v>
      </c>
      <c r="N38" s="29">
        <f>M38/M45*100</f>
        <v>7.6738570212521395</v>
      </c>
      <c r="O38" s="7">
        <f t="shared" si="4"/>
        <v>3092</v>
      </c>
      <c r="P38" s="23">
        <f t="shared" si="5"/>
        <v>162</v>
      </c>
      <c r="Q38" s="9">
        <f t="shared" si="6"/>
        <v>0</v>
      </c>
      <c r="R38" s="9">
        <f t="shared" si="7"/>
        <v>0</v>
      </c>
      <c r="S38" s="2">
        <v>3114</v>
      </c>
      <c r="T38" s="2">
        <v>9.88</v>
      </c>
      <c r="U38" s="20">
        <v>746976.38</v>
      </c>
      <c r="V38" s="2">
        <v>8.52</v>
      </c>
      <c r="W38" s="20">
        <v>129</v>
      </c>
      <c r="X38" s="2">
        <v>12.95</v>
      </c>
      <c r="Y38" s="2">
        <v>31924.47</v>
      </c>
      <c r="Z38" s="2">
        <v>2.06</v>
      </c>
      <c r="AA38" s="2">
        <v>3243</v>
      </c>
      <c r="AB38" s="2">
        <v>9.98</v>
      </c>
      <c r="AC38" s="2">
        <v>778900.85</v>
      </c>
      <c r="AD38" s="2">
        <v>7.55</v>
      </c>
      <c r="AE38" s="9">
        <f t="shared" si="51"/>
        <v>-22</v>
      </c>
      <c r="AF38" s="9">
        <f t="shared" si="52"/>
        <v>-0.7420740609392098</v>
      </c>
      <c r="AG38" s="9">
        <f t="shared" si="53"/>
        <v>-5106.359999999986</v>
      </c>
      <c r="AH38" s="9">
        <f t="shared" si="54"/>
        <v>-0.10282506605786423</v>
      </c>
      <c r="AI38" s="9">
        <f t="shared" si="55"/>
        <v>33</v>
      </c>
      <c r="AJ38" s="9">
        <f t="shared" si="56"/>
        <v>1.0034883720930239</v>
      </c>
      <c r="AK38" s="9">
        <f t="shared" si="57"/>
        <v>7765.419999999998</v>
      </c>
      <c r="AL38" s="9">
        <f t="shared" si="58"/>
        <v>0.8350801095468086</v>
      </c>
      <c r="AM38" s="9">
        <f t="shared" si="59"/>
        <v>11</v>
      </c>
      <c r="AN38" s="9">
        <f t="shared" si="60"/>
        <v>-0.6823258471912688</v>
      </c>
      <c r="AO38" s="9">
        <f t="shared" si="61"/>
        <v>2659.060000000056</v>
      </c>
      <c r="AP38" s="9">
        <f t="shared" si="62"/>
        <v>0.12385702125213971</v>
      </c>
    </row>
    <row r="39" spans="1:42" ht="12">
      <c r="A39" s="65"/>
      <c r="B39" s="40" t="s">
        <v>8</v>
      </c>
      <c r="C39" s="28">
        <v>1784</v>
      </c>
      <c r="D39" s="29">
        <f>C39/C45*100</f>
        <v>5.272335017879836</v>
      </c>
      <c r="E39" s="41">
        <v>674258.81</v>
      </c>
      <c r="F39" s="29">
        <f>E39/E45*100</f>
        <v>7.6500656469736485</v>
      </c>
      <c r="G39" s="28">
        <v>155</v>
      </c>
      <c r="H39" s="29">
        <f>G39/G45*100</f>
        <v>13.350559862187769</v>
      </c>
      <c r="I39" s="41">
        <v>60555.4</v>
      </c>
      <c r="J39" s="29">
        <f>I39/I45*100</f>
        <v>4.417062734758167</v>
      </c>
      <c r="K39" s="28">
        <f t="shared" si="63"/>
        <v>1939</v>
      </c>
      <c r="L39" s="29">
        <f>K39/K45*100</f>
        <v>5.540316589519401</v>
      </c>
      <c r="M39" s="41">
        <f t="shared" si="64"/>
        <v>734814.2100000001</v>
      </c>
      <c r="N39" s="29">
        <f>M39/M45*100</f>
        <v>7.214877724120145</v>
      </c>
      <c r="O39" s="7">
        <f t="shared" si="4"/>
        <v>1784</v>
      </c>
      <c r="P39" s="23">
        <f t="shared" si="5"/>
        <v>155</v>
      </c>
      <c r="Q39" s="9">
        <f t="shared" si="6"/>
        <v>0</v>
      </c>
      <c r="R39" s="9">
        <f t="shared" si="7"/>
        <v>0</v>
      </c>
      <c r="S39" s="2">
        <v>1768</v>
      </c>
      <c r="T39" s="2">
        <v>5.61</v>
      </c>
      <c r="U39" s="20">
        <v>668743.02</v>
      </c>
      <c r="V39" s="2">
        <v>7.63</v>
      </c>
      <c r="W39" s="20">
        <v>134</v>
      </c>
      <c r="X39" s="2">
        <v>13.45</v>
      </c>
      <c r="Y39" s="2">
        <v>53005.97</v>
      </c>
      <c r="Z39" s="2">
        <v>3.41</v>
      </c>
      <c r="AA39" s="2">
        <v>1902</v>
      </c>
      <c r="AB39" s="2">
        <v>5.85</v>
      </c>
      <c r="AC39" s="2">
        <v>721748.99</v>
      </c>
      <c r="AD39" s="2">
        <v>7</v>
      </c>
      <c r="AE39" s="9">
        <f t="shared" si="51"/>
        <v>16</v>
      </c>
      <c r="AF39" s="9">
        <f t="shared" si="52"/>
        <v>-0.33766498212016405</v>
      </c>
      <c r="AG39" s="9">
        <f t="shared" si="53"/>
        <v>5515.790000000037</v>
      </c>
      <c r="AH39" s="9">
        <f t="shared" si="54"/>
        <v>0.020065646973648654</v>
      </c>
      <c r="AI39" s="9">
        <f t="shared" si="55"/>
        <v>21</v>
      </c>
      <c r="AJ39" s="9">
        <f t="shared" si="56"/>
        <v>-0.09944013781223049</v>
      </c>
      <c r="AK39" s="9">
        <f t="shared" si="57"/>
        <v>7549.43</v>
      </c>
      <c r="AL39" s="9">
        <f t="shared" si="58"/>
        <v>1.0070627347581667</v>
      </c>
      <c r="AM39" s="9">
        <f t="shared" si="59"/>
        <v>37</v>
      </c>
      <c r="AN39" s="9">
        <f t="shared" si="60"/>
        <v>-0.30968341048059855</v>
      </c>
      <c r="AO39" s="9">
        <f t="shared" si="61"/>
        <v>13065.220000000088</v>
      </c>
      <c r="AP39" s="9">
        <f t="shared" si="62"/>
        <v>0.21487772412014472</v>
      </c>
    </row>
    <row r="40" spans="1:42" ht="12">
      <c r="A40" s="65"/>
      <c r="B40" s="40" t="s">
        <v>9</v>
      </c>
      <c r="C40" s="28">
        <v>1098</v>
      </c>
      <c r="D40" s="29">
        <f>C40/C45*100</f>
        <v>3.244968525578509</v>
      </c>
      <c r="E40" s="41">
        <v>768146.85</v>
      </c>
      <c r="F40" s="29">
        <f>E40/E45*100</f>
        <v>8.715308931619328</v>
      </c>
      <c r="G40" s="28">
        <v>172</v>
      </c>
      <c r="H40" s="29">
        <f>G40/G45*100</f>
        <v>14.814814814814813</v>
      </c>
      <c r="I40" s="41">
        <v>118982.56</v>
      </c>
      <c r="J40" s="29">
        <f>I40/I45*100</f>
        <v>8.678886306788952</v>
      </c>
      <c r="K40" s="28">
        <f t="shared" si="63"/>
        <v>1270</v>
      </c>
      <c r="L40" s="29">
        <f>K40/K45*100</f>
        <v>3.628778787359278</v>
      </c>
      <c r="M40" s="41">
        <f t="shared" si="64"/>
        <v>887129.4099999999</v>
      </c>
      <c r="N40" s="29">
        <f>M40/M45*100</f>
        <v>8.710406156436258</v>
      </c>
      <c r="O40" s="7">
        <f t="shared" si="4"/>
        <v>1098</v>
      </c>
      <c r="P40" s="23">
        <f t="shared" si="5"/>
        <v>172</v>
      </c>
      <c r="Q40" s="9">
        <f t="shared" si="6"/>
        <v>0</v>
      </c>
      <c r="R40" s="9">
        <f t="shared" si="7"/>
        <v>0</v>
      </c>
      <c r="S40" s="2">
        <v>1045</v>
      </c>
      <c r="T40" s="2">
        <v>3.32</v>
      </c>
      <c r="U40" s="20">
        <v>733319.23</v>
      </c>
      <c r="V40" s="2">
        <v>8.37</v>
      </c>
      <c r="W40" s="20">
        <v>147</v>
      </c>
      <c r="X40" s="2">
        <v>14.76</v>
      </c>
      <c r="Y40" s="2">
        <v>103103.48</v>
      </c>
      <c r="Z40" s="2">
        <v>6.64</v>
      </c>
      <c r="AA40" s="2">
        <v>1192</v>
      </c>
      <c r="AB40" s="2">
        <v>3.67</v>
      </c>
      <c r="AC40" s="2">
        <v>836422.71</v>
      </c>
      <c r="AD40" s="2">
        <v>8.11</v>
      </c>
      <c r="AE40" s="9">
        <f t="shared" si="51"/>
        <v>53</v>
      </c>
      <c r="AF40" s="9">
        <f t="shared" si="52"/>
        <v>-0.07503147442149105</v>
      </c>
      <c r="AG40" s="9">
        <f t="shared" si="53"/>
        <v>34827.619999999995</v>
      </c>
      <c r="AH40" s="9">
        <f t="shared" si="54"/>
        <v>0.3453089316193285</v>
      </c>
      <c r="AI40" s="9">
        <f t="shared" si="55"/>
        <v>25</v>
      </c>
      <c r="AJ40" s="9">
        <f t="shared" si="56"/>
        <v>0.05481481481481332</v>
      </c>
      <c r="AK40" s="9">
        <f t="shared" si="57"/>
        <v>15879.080000000002</v>
      </c>
      <c r="AL40" s="9">
        <f t="shared" si="58"/>
        <v>2.038886306788952</v>
      </c>
      <c r="AM40" s="9">
        <f t="shared" si="59"/>
        <v>78</v>
      </c>
      <c r="AN40" s="9">
        <f t="shared" si="60"/>
        <v>-0.041221212640722094</v>
      </c>
      <c r="AO40" s="9">
        <f t="shared" si="61"/>
        <v>50706.69999999995</v>
      </c>
      <c r="AP40" s="9">
        <f t="shared" si="62"/>
        <v>0.600406156436259</v>
      </c>
    </row>
    <row r="41" spans="1:42" ht="12">
      <c r="A41" s="65"/>
      <c r="B41" s="40" t="s">
        <v>10</v>
      </c>
      <c r="C41" s="28">
        <v>609</v>
      </c>
      <c r="D41" s="29">
        <f>C41/C45*100</f>
        <v>1.7998049472470963</v>
      </c>
      <c r="E41" s="41">
        <v>856566.74</v>
      </c>
      <c r="F41" s="29">
        <f>E41/E45*100</f>
        <v>9.71851119307467</v>
      </c>
      <c r="G41" s="28">
        <v>83</v>
      </c>
      <c r="H41" s="29">
        <f>G41/G45*100</f>
        <v>7.14900947459087</v>
      </c>
      <c r="I41" s="41">
        <v>113807.36</v>
      </c>
      <c r="J41" s="29">
        <f>I41/I45*100</f>
        <v>8.301394240599636</v>
      </c>
      <c r="K41" s="28">
        <f t="shared" si="63"/>
        <v>692</v>
      </c>
      <c r="L41" s="29">
        <f>K41/K45*100</f>
        <v>1.9772558431910396</v>
      </c>
      <c r="M41" s="41">
        <f t="shared" si="64"/>
        <v>970374.1</v>
      </c>
      <c r="N41" s="29">
        <f>M41/M45*100</f>
        <v>9.527755972701089</v>
      </c>
      <c r="O41" s="7">
        <f t="shared" si="4"/>
        <v>609</v>
      </c>
      <c r="P41" s="23">
        <f t="shared" si="5"/>
        <v>83</v>
      </c>
      <c r="Q41" s="9">
        <f t="shared" si="6"/>
        <v>0</v>
      </c>
      <c r="R41" s="9">
        <f t="shared" si="7"/>
        <v>0</v>
      </c>
      <c r="S41" s="2">
        <v>598</v>
      </c>
      <c r="T41" s="2">
        <v>1.9</v>
      </c>
      <c r="U41" s="20">
        <v>838745.57</v>
      </c>
      <c r="V41" s="2">
        <v>9.57</v>
      </c>
      <c r="W41" s="20">
        <v>77</v>
      </c>
      <c r="X41" s="2">
        <v>7.73</v>
      </c>
      <c r="Y41" s="2">
        <v>107386.92</v>
      </c>
      <c r="Z41" s="2">
        <v>6.92</v>
      </c>
      <c r="AA41" s="2">
        <v>675</v>
      </c>
      <c r="AB41" s="2">
        <v>2.08</v>
      </c>
      <c r="AC41" s="2">
        <v>946132.49</v>
      </c>
      <c r="AD41" s="2">
        <v>9.17</v>
      </c>
      <c r="AE41" s="9">
        <f t="shared" si="51"/>
        <v>11</v>
      </c>
      <c r="AF41" s="9">
        <f t="shared" si="52"/>
        <v>-0.10019505275290363</v>
      </c>
      <c r="AG41" s="9">
        <f t="shared" si="53"/>
        <v>17821.170000000042</v>
      </c>
      <c r="AH41" s="9">
        <f t="shared" si="54"/>
        <v>0.1485111930746701</v>
      </c>
      <c r="AI41" s="9">
        <f t="shared" si="55"/>
        <v>6</v>
      </c>
      <c r="AJ41" s="9">
        <f t="shared" si="56"/>
        <v>-0.5809905254091303</v>
      </c>
      <c r="AK41" s="9">
        <f t="shared" si="57"/>
        <v>6420.440000000002</v>
      </c>
      <c r="AL41" s="9">
        <f t="shared" si="58"/>
        <v>1.3813942405996364</v>
      </c>
      <c r="AM41" s="9">
        <f t="shared" si="59"/>
        <v>17</v>
      </c>
      <c r="AN41" s="9">
        <f t="shared" si="60"/>
        <v>-0.10274415680896043</v>
      </c>
      <c r="AO41" s="9">
        <f t="shared" si="61"/>
        <v>24241.609999999986</v>
      </c>
      <c r="AP41" s="9">
        <f t="shared" si="62"/>
        <v>0.3577559727010886</v>
      </c>
    </row>
    <row r="42" spans="1:42" ht="12">
      <c r="A42" s="65"/>
      <c r="B42" s="40" t="s">
        <v>11</v>
      </c>
      <c r="C42" s="28">
        <v>449</v>
      </c>
      <c r="D42" s="29">
        <f>C42/C45*100</f>
        <v>1.326949788692851</v>
      </c>
      <c r="E42" s="41">
        <v>1337940.71</v>
      </c>
      <c r="F42" s="29">
        <f>E42/E45*100</f>
        <v>15.18012684663109</v>
      </c>
      <c r="G42" s="28">
        <v>73</v>
      </c>
      <c r="H42" s="29">
        <f>G42/G45*100</f>
        <v>6.287683031869079</v>
      </c>
      <c r="I42" s="41">
        <v>232957.36</v>
      </c>
      <c r="J42" s="29">
        <f>I42/I45*100</f>
        <v>16.992494040888882</v>
      </c>
      <c r="K42" s="28">
        <f t="shared" si="63"/>
        <v>522</v>
      </c>
      <c r="L42" s="29">
        <f>K42/K45*100</f>
        <v>1.4915138007886166</v>
      </c>
      <c r="M42" s="41">
        <f t="shared" si="64"/>
        <v>1570898.0699999998</v>
      </c>
      <c r="N42" s="29">
        <f>M42/M45*100</f>
        <v>15.424085895271848</v>
      </c>
      <c r="O42" s="7">
        <f t="shared" si="4"/>
        <v>449</v>
      </c>
      <c r="P42" s="23">
        <f t="shared" si="5"/>
        <v>73</v>
      </c>
      <c r="Q42" s="9">
        <f t="shared" si="6"/>
        <v>0</v>
      </c>
      <c r="R42" s="9">
        <f t="shared" si="7"/>
        <v>0</v>
      </c>
      <c r="S42" s="2">
        <v>465</v>
      </c>
      <c r="T42" s="2">
        <v>1.48</v>
      </c>
      <c r="U42" s="20">
        <v>1447308.08</v>
      </c>
      <c r="V42" s="2">
        <v>16.52</v>
      </c>
      <c r="W42" s="20">
        <v>73</v>
      </c>
      <c r="X42" s="2">
        <v>7.33</v>
      </c>
      <c r="Y42" s="2">
        <v>233091.33</v>
      </c>
      <c r="Z42" s="2">
        <v>15.01</v>
      </c>
      <c r="AA42" s="2">
        <v>538</v>
      </c>
      <c r="AB42" s="2">
        <v>1.66</v>
      </c>
      <c r="AC42" s="2">
        <v>1680399.41</v>
      </c>
      <c r="AD42" s="2">
        <v>16.29</v>
      </c>
      <c r="AE42" s="9">
        <f t="shared" si="51"/>
        <v>-16</v>
      </c>
      <c r="AF42" s="9">
        <f t="shared" si="52"/>
        <v>-0.15305021130714902</v>
      </c>
      <c r="AG42" s="9">
        <f t="shared" si="53"/>
        <v>-109367.37000000011</v>
      </c>
      <c r="AH42" s="9">
        <f t="shared" si="54"/>
        <v>-1.3398731533689094</v>
      </c>
      <c r="AI42" s="9">
        <f t="shared" si="55"/>
        <v>0</v>
      </c>
      <c r="AJ42" s="9">
        <f t="shared" si="56"/>
        <v>-1.0423169681309208</v>
      </c>
      <c r="AK42" s="9">
        <f t="shared" si="57"/>
        <v>-133.97000000000116</v>
      </c>
      <c r="AL42" s="9">
        <f t="shared" si="58"/>
        <v>1.9824940408888825</v>
      </c>
      <c r="AM42" s="9">
        <f t="shared" si="59"/>
        <v>-16</v>
      </c>
      <c r="AN42" s="9">
        <f t="shared" si="60"/>
        <v>-0.1684861992113833</v>
      </c>
      <c r="AO42" s="9">
        <f t="shared" si="61"/>
        <v>-109501.34000000008</v>
      </c>
      <c r="AP42" s="9">
        <f t="shared" si="62"/>
        <v>-0.8659141047281516</v>
      </c>
    </row>
    <row r="43" spans="1:42" ht="12">
      <c r="A43" s="65"/>
      <c r="B43" s="40" t="s">
        <v>12</v>
      </c>
      <c r="C43" s="28">
        <v>143</v>
      </c>
      <c r="D43" s="29">
        <f>C43/C45*100</f>
        <v>0.4226142979578568</v>
      </c>
      <c r="E43" s="41">
        <v>962619.84</v>
      </c>
      <c r="F43" s="29">
        <f>E43/E45*100</f>
        <v>10.921777898725963</v>
      </c>
      <c r="G43" s="28">
        <v>21</v>
      </c>
      <c r="H43" s="29">
        <f>G43/G45*100</f>
        <v>1.8087855297157622</v>
      </c>
      <c r="I43" s="41">
        <v>142212.03</v>
      </c>
      <c r="J43" s="29">
        <f>I43/I45*100</f>
        <v>10.373302102658236</v>
      </c>
      <c r="K43" s="28">
        <f t="shared" si="63"/>
        <v>164</v>
      </c>
      <c r="L43" s="29">
        <f>K43/K45*100</f>
        <v>0.46859820561174925</v>
      </c>
      <c r="M43" s="41">
        <f t="shared" si="64"/>
        <v>1104831.8699999999</v>
      </c>
      <c r="N43" s="29">
        <f>M43/M45*100</f>
        <v>10.847948691358326</v>
      </c>
      <c r="O43" s="7">
        <f t="shared" si="4"/>
        <v>143</v>
      </c>
      <c r="P43" s="23">
        <f t="shared" si="5"/>
        <v>21</v>
      </c>
      <c r="Q43" s="9">
        <f t="shared" si="6"/>
        <v>0</v>
      </c>
      <c r="R43" s="9">
        <f t="shared" si="7"/>
        <v>0</v>
      </c>
      <c r="S43" s="2">
        <v>163</v>
      </c>
      <c r="T43" s="2">
        <v>0.52</v>
      </c>
      <c r="U43" s="20">
        <v>1099490.21</v>
      </c>
      <c r="V43" s="2">
        <v>12.55</v>
      </c>
      <c r="W43" s="20">
        <v>24</v>
      </c>
      <c r="X43" s="2">
        <v>2.41</v>
      </c>
      <c r="Y43" s="2">
        <v>159284.51</v>
      </c>
      <c r="Z43" s="2">
        <v>10.26</v>
      </c>
      <c r="AA43" s="2">
        <v>187</v>
      </c>
      <c r="AB43" s="2">
        <v>0.58</v>
      </c>
      <c r="AC43" s="2">
        <v>1258774.72</v>
      </c>
      <c r="AD43" s="2">
        <v>12.2</v>
      </c>
      <c r="AE43" s="9">
        <f t="shared" si="51"/>
        <v>-20</v>
      </c>
      <c r="AF43" s="9">
        <f t="shared" si="52"/>
        <v>-0.0973857020421432</v>
      </c>
      <c r="AG43" s="9">
        <f t="shared" si="53"/>
        <v>-136870.37</v>
      </c>
      <c r="AH43" s="9">
        <f t="shared" si="54"/>
        <v>-1.6282221012740372</v>
      </c>
      <c r="AI43" s="9">
        <f t="shared" si="55"/>
        <v>-3</v>
      </c>
      <c r="AJ43" s="9">
        <f t="shared" si="56"/>
        <v>-0.6012144702842379</v>
      </c>
      <c r="AK43" s="9">
        <f t="shared" si="57"/>
        <v>-17072.48000000001</v>
      </c>
      <c r="AL43" s="9">
        <f t="shared" si="58"/>
        <v>0.11330210265823659</v>
      </c>
      <c r="AM43" s="9">
        <f t="shared" si="59"/>
        <v>-23</v>
      </c>
      <c r="AN43" s="9">
        <f t="shared" si="60"/>
        <v>-0.11140179438825071</v>
      </c>
      <c r="AO43" s="9">
        <f t="shared" si="61"/>
        <v>-153942.8500000001</v>
      </c>
      <c r="AP43" s="9">
        <f t="shared" si="62"/>
        <v>-1.3520513086416734</v>
      </c>
    </row>
    <row r="44" spans="1:42" ht="12">
      <c r="A44" s="65"/>
      <c r="B44" s="42" t="s">
        <v>13</v>
      </c>
      <c r="C44" s="30">
        <v>31</v>
      </c>
      <c r="D44" s="31">
        <f>C44/C45*100</f>
        <v>0.09161568696988504</v>
      </c>
      <c r="E44" s="43">
        <v>499521.22</v>
      </c>
      <c r="F44" s="31">
        <f>E44/E45*100</f>
        <v>5.667512338557898</v>
      </c>
      <c r="G44" s="30">
        <v>16</v>
      </c>
      <c r="H44" s="31">
        <f>G44/G45*100</f>
        <v>1.3781223083548666</v>
      </c>
      <c r="I44" s="43">
        <v>608688.58</v>
      </c>
      <c r="J44" s="31">
        <f>I44/I45*100</f>
        <v>44.39927147357404</v>
      </c>
      <c r="K44" s="28">
        <f t="shared" si="63"/>
        <v>47</v>
      </c>
      <c r="L44" s="31">
        <f>K44/K45*100</f>
        <v>0.13429338819361106</v>
      </c>
      <c r="M44" s="43">
        <f t="shared" si="64"/>
        <v>1108209.7999999998</v>
      </c>
      <c r="N44" s="31">
        <f>M44/M45*100</f>
        <v>10.881115377003445</v>
      </c>
      <c r="O44" s="7">
        <f t="shared" si="4"/>
        <v>31</v>
      </c>
      <c r="P44" s="23">
        <f t="shared" si="5"/>
        <v>16</v>
      </c>
      <c r="Q44" s="9">
        <f t="shared" si="6"/>
        <v>0</v>
      </c>
      <c r="R44" s="9">
        <f t="shared" si="7"/>
        <v>0</v>
      </c>
      <c r="S44" s="2">
        <v>35</v>
      </c>
      <c r="T44" s="2">
        <v>0.11</v>
      </c>
      <c r="U44" s="20">
        <v>516336.93</v>
      </c>
      <c r="V44" s="2">
        <v>5.89</v>
      </c>
      <c r="W44" s="20">
        <v>23</v>
      </c>
      <c r="X44" s="2">
        <v>2.31</v>
      </c>
      <c r="Y44" s="2">
        <v>820990.69</v>
      </c>
      <c r="Z44" s="2">
        <v>52.88</v>
      </c>
      <c r="AA44" s="2">
        <v>58</v>
      </c>
      <c r="AB44" s="2">
        <v>0.18</v>
      </c>
      <c r="AC44" s="2">
        <v>1337327.62</v>
      </c>
      <c r="AD44" s="2">
        <v>12.96</v>
      </c>
      <c r="AE44" s="9">
        <f t="shared" si="51"/>
        <v>-4</v>
      </c>
      <c r="AF44" s="9">
        <f t="shared" si="52"/>
        <v>-0.018384313030114965</v>
      </c>
      <c r="AG44" s="9">
        <f t="shared" si="53"/>
        <v>-16815.71000000002</v>
      </c>
      <c r="AH44" s="9">
        <f t="shared" si="54"/>
        <v>-0.22248766144210208</v>
      </c>
      <c r="AI44" s="9">
        <f t="shared" si="55"/>
        <v>-7</v>
      </c>
      <c r="AJ44" s="9">
        <f t="shared" si="56"/>
        <v>-0.9318776916451335</v>
      </c>
      <c r="AK44" s="9">
        <f t="shared" si="57"/>
        <v>-212302.11</v>
      </c>
      <c r="AL44" s="9">
        <f t="shared" si="58"/>
        <v>-8.480728526425963</v>
      </c>
      <c r="AM44" s="9">
        <f t="shared" si="59"/>
        <v>-11</v>
      </c>
      <c r="AN44" s="9">
        <f t="shared" si="60"/>
        <v>-0.045706611806388936</v>
      </c>
      <c r="AO44" s="9">
        <f t="shared" si="61"/>
        <v>-229117.8200000003</v>
      </c>
      <c r="AP44" s="9">
        <f t="shared" si="62"/>
        <v>-2.078884622996556</v>
      </c>
    </row>
    <row r="45" spans="1:42" ht="12">
      <c r="A45" s="66"/>
      <c r="B45" s="44" t="s">
        <v>14</v>
      </c>
      <c r="C45" s="33">
        <f aca="true" t="shared" si="65" ref="C45:N45">SUM(C36:C44)</f>
        <v>33837</v>
      </c>
      <c r="D45" s="32">
        <f t="shared" si="65"/>
        <v>100.00000000000001</v>
      </c>
      <c r="E45" s="45">
        <f t="shared" si="65"/>
        <v>8813765.02</v>
      </c>
      <c r="F45" s="32">
        <f t="shared" si="65"/>
        <v>100.00000000000001</v>
      </c>
      <c r="G45" s="33">
        <f t="shared" si="65"/>
        <v>1161</v>
      </c>
      <c r="H45" s="32">
        <f>SUM(H36:H44)</f>
        <v>99.99999999999999</v>
      </c>
      <c r="I45" s="45">
        <f t="shared" si="65"/>
        <v>1370942.72</v>
      </c>
      <c r="J45" s="32">
        <f t="shared" si="65"/>
        <v>100</v>
      </c>
      <c r="K45" s="33">
        <f t="shared" si="65"/>
        <v>34998</v>
      </c>
      <c r="L45" s="32">
        <f t="shared" si="65"/>
        <v>100.00000000000001</v>
      </c>
      <c r="M45" s="45">
        <f t="shared" si="65"/>
        <v>10184707.739999998</v>
      </c>
      <c r="N45" s="32">
        <f t="shared" si="65"/>
        <v>100</v>
      </c>
      <c r="O45" s="7">
        <f t="shared" si="4"/>
        <v>33837</v>
      </c>
      <c r="P45" s="23">
        <f t="shared" si="5"/>
        <v>1161</v>
      </c>
      <c r="Q45" s="9">
        <f t="shared" si="6"/>
        <v>0</v>
      </c>
      <c r="R45" s="9">
        <f t="shared" si="7"/>
        <v>0</v>
      </c>
      <c r="S45" s="2">
        <v>31504</v>
      </c>
      <c r="T45" s="2">
        <v>100.00999999999999</v>
      </c>
      <c r="U45" s="2">
        <v>8763521.620000001</v>
      </c>
      <c r="V45" s="2">
        <v>99.99999999999999</v>
      </c>
      <c r="W45" s="2">
        <v>996</v>
      </c>
      <c r="X45" s="2">
        <v>100.00000000000001</v>
      </c>
      <c r="Y45" s="2">
        <v>1552641.5899999999</v>
      </c>
      <c r="Z45" s="2">
        <v>100</v>
      </c>
      <c r="AA45" s="2">
        <v>32500</v>
      </c>
      <c r="AB45" s="2">
        <v>100.02</v>
      </c>
      <c r="AC45" s="2">
        <v>10316163.21</v>
      </c>
      <c r="AD45" s="2">
        <v>100</v>
      </c>
      <c r="AE45" s="9">
        <f t="shared" si="51"/>
        <v>2333</v>
      </c>
      <c r="AF45" s="9">
        <f t="shared" si="52"/>
        <v>-0.009999999999976694</v>
      </c>
      <c r="AG45" s="9">
        <f t="shared" si="53"/>
        <v>50243.39999999851</v>
      </c>
      <c r="AH45" s="9">
        <f t="shared" si="54"/>
        <v>0</v>
      </c>
      <c r="AI45" s="9">
        <f t="shared" si="55"/>
        <v>165</v>
      </c>
      <c r="AJ45" s="9">
        <f t="shared" si="56"/>
        <v>0</v>
      </c>
      <c r="AK45" s="9">
        <f t="shared" si="57"/>
        <v>-181698.86999999988</v>
      </c>
      <c r="AL45" s="9">
        <f t="shared" si="58"/>
        <v>0</v>
      </c>
      <c r="AM45" s="9">
        <f t="shared" si="59"/>
        <v>2498</v>
      </c>
      <c r="AN45" s="9">
        <f t="shared" si="60"/>
        <v>-0.01999999999998181</v>
      </c>
      <c r="AO45" s="9">
        <f t="shared" si="61"/>
        <v>-131455.47000000253</v>
      </c>
      <c r="AP45" s="9">
        <f t="shared" si="62"/>
        <v>0</v>
      </c>
    </row>
    <row r="46" spans="1:42" ht="12" customHeight="1">
      <c r="A46" s="64" t="s">
        <v>50</v>
      </c>
      <c r="B46" s="38" t="s">
        <v>4</v>
      </c>
      <c r="C46" s="26">
        <v>3764</v>
      </c>
      <c r="D46" s="27">
        <f>C46/C55*100</f>
        <v>10.245243474237187</v>
      </c>
      <c r="E46" s="39">
        <v>263216.51</v>
      </c>
      <c r="F46" s="27">
        <f>E46/E55*100</f>
        <v>0.6374826742253755</v>
      </c>
      <c r="G46" s="26">
        <v>121</v>
      </c>
      <c r="H46" s="27">
        <f>G46/G55*100</f>
        <v>9.33641975308642</v>
      </c>
      <c r="I46" s="39">
        <v>5641.03</v>
      </c>
      <c r="J46" s="27">
        <f>I46/I55*100</f>
        <v>0.02955549254492417</v>
      </c>
      <c r="K46" s="26">
        <f>C46+G46</f>
        <v>3885</v>
      </c>
      <c r="L46" s="27">
        <f>K46/K55*100</f>
        <v>10.214276324438018</v>
      </c>
      <c r="M46" s="39">
        <f>E46+I46</f>
        <v>268857.54000000004</v>
      </c>
      <c r="N46" s="27">
        <f>M46/M55*100</f>
        <v>0.4453037054958736</v>
      </c>
      <c r="O46" s="7">
        <f t="shared" si="4"/>
        <v>3764</v>
      </c>
      <c r="P46" s="23">
        <f t="shared" si="5"/>
        <v>121</v>
      </c>
      <c r="Q46" s="9">
        <f t="shared" si="6"/>
        <v>0</v>
      </c>
      <c r="R46" s="9">
        <f t="shared" si="7"/>
        <v>0</v>
      </c>
      <c r="S46" s="2">
        <v>3846</v>
      </c>
      <c r="T46" s="2">
        <v>0.1092</v>
      </c>
      <c r="U46" s="20">
        <v>269438.24000000046</v>
      </c>
      <c r="V46" s="20">
        <v>0.0065</v>
      </c>
      <c r="W46" s="20">
        <v>102</v>
      </c>
      <c r="X46" s="2">
        <v>0.0878</v>
      </c>
      <c r="Y46" s="2">
        <v>4380.879999999998</v>
      </c>
      <c r="Z46" s="2">
        <v>0.0002</v>
      </c>
      <c r="AA46" s="2">
        <v>3948</v>
      </c>
      <c r="AB46" s="2">
        <v>0.1085</v>
      </c>
      <c r="AC46" s="2">
        <v>273819.12000000046</v>
      </c>
      <c r="AD46" s="2">
        <v>0.0045</v>
      </c>
      <c r="AE46" s="9">
        <f aca="true" t="shared" si="66" ref="AE46:AE109">C46-S46</f>
        <v>-82</v>
      </c>
      <c r="AF46" s="9">
        <f aca="true" t="shared" si="67" ref="AF46:AF109">D46-T46</f>
        <v>10.136043474237187</v>
      </c>
      <c r="AG46" s="9">
        <f aca="true" t="shared" si="68" ref="AG46:AG109">E46-U46</f>
        <v>-6221.730000000447</v>
      </c>
      <c r="AH46" s="9">
        <f aca="true" t="shared" si="69" ref="AH46:AH109">F46-V46</f>
        <v>0.6309826742253756</v>
      </c>
      <c r="AI46" s="9">
        <f aca="true" t="shared" si="70" ref="AI46:AI109">G46-W46</f>
        <v>19</v>
      </c>
      <c r="AJ46" s="9">
        <f aca="true" t="shared" si="71" ref="AJ46:AJ109">H46-X46</f>
        <v>9.24861975308642</v>
      </c>
      <c r="AK46" s="9">
        <f aca="true" t="shared" si="72" ref="AK46:AK109">I46-Y46</f>
        <v>1260.1500000000015</v>
      </c>
      <c r="AL46" s="9">
        <f aca="true" t="shared" si="73" ref="AL46:AL109">J46-Z46</f>
        <v>0.029355492544924172</v>
      </c>
      <c r="AM46" s="9">
        <f aca="true" t="shared" si="74" ref="AM46:AM109">K46-AA46</f>
        <v>-63</v>
      </c>
      <c r="AN46" s="9">
        <f aca="true" t="shared" si="75" ref="AN46:AN109">L46-AB46</f>
        <v>10.105776324438018</v>
      </c>
      <c r="AO46" s="9">
        <f aca="true" t="shared" si="76" ref="AO46:AO109">M46-AC46</f>
        <v>-4961.580000000424</v>
      </c>
      <c r="AP46" s="9">
        <f aca="true" t="shared" si="77" ref="AP46:AP109">N46-AD46</f>
        <v>0.4408037054958736</v>
      </c>
    </row>
    <row r="47" spans="1:42" ht="12">
      <c r="A47" s="65"/>
      <c r="B47" s="40" t="s">
        <v>6</v>
      </c>
      <c r="C47" s="28">
        <v>18060</v>
      </c>
      <c r="D47" s="29">
        <f>C47/C55*100</f>
        <v>49.15757097362476</v>
      </c>
      <c r="E47" s="41">
        <v>2536124.94</v>
      </c>
      <c r="F47" s="29">
        <f>E47/E55*100</f>
        <v>6.142227586411163</v>
      </c>
      <c r="G47" s="28">
        <v>184</v>
      </c>
      <c r="H47" s="29">
        <f>G47/G55*100</f>
        <v>14.19753086419753</v>
      </c>
      <c r="I47" s="41">
        <v>26931.57</v>
      </c>
      <c r="J47" s="29">
        <f>I47/I55*100</f>
        <v>0.14110469477349058</v>
      </c>
      <c r="K47" s="28">
        <f aca="true" t="shared" si="78" ref="K47:K54">C47+G47</f>
        <v>18244</v>
      </c>
      <c r="L47" s="29">
        <f>K47/K55*100</f>
        <v>47.96634678585514</v>
      </c>
      <c r="M47" s="41">
        <f aca="true" t="shared" si="79" ref="M47:M54">E47+I47</f>
        <v>2563056.51</v>
      </c>
      <c r="N47" s="29">
        <f>M47/M55*100</f>
        <v>4.245142469496379</v>
      </c>
      <c r="O47" s="7">
        <f t="shared" si="4"/>
        <v>18060</v>
      </c>
      <c r="P47" s="23">
        <f t="shared" si="5"/>
        <v>184</v>
      </c>
      <c r="Q47" s="9">
        <f t="shared" si="6"/>
        <v>0</v>
      </c>
      <c r="R47" s="9">
        <f t="shared" si="7"/>
        <v>0</v>
      </c>
      <c r="S47" s="2">
        <v>16681</v>
      </c>
      <c r="T47" s="2">
        <v>0.4735</v>
      </c>
      <c r="U47" s="20">
        <v>2335002.4500000263</v>
      </c>
      <c r="V47" s="20">
        <v>0.0562</v>
      </c>
      <c r="W47" s="20">
        <v>133</v>
      </c>
      <c r="X47" s="2">
        <v>0.1145</v>
      </c>
      <c r="Y47" s="2">
        <v>20100.140000000007</v>
      </c>
      <c r="Z47" s="2">
        <v>0.0011</v>
      </c>
      <c r="AA47" s="2">
        <v>16814</v>
      </c>
      <c r="AB47" s="2">
        <v>0.462</v>
      </c>
      <c r="AC47" s="2">
        <v>2355102.5900000264</v>
      </c>
      <c r="AD47" s="2">
        <v>0.039</v>
      </c>
      <c r="AE47" s="9">
        <f t="shared" si="66"/>
        <v>1379</v>
      </c>
      <c r="AF47" s="9">
        <f t="shared" si="67"/>
        <v>48.684070973624756</v>
      </c>
      <c r="AG47" s="9">
        <f t="shared" si="68"/>
        <v>201122.48999997368</v>
      </c>
      <c r="AH47" s="9">
        <f t="shared" si="69"/>
        <v>6.086027586411164</v>
      </c>
      <c r="AI47" s="9">
        <f t="shared" si="70"/>
        <v>51</v>
      </c>
      <c r="AJ47" s="9">
        <f t="shared" si="71"/>
        <v>14.08303086419753</v>
      </c>
      <c r="AK47" s="9">
        <f t="shared" si="72"/>
        <v>6831.429999999993</v>
      </c>
      <c r="AL47" s="9">
        <f t="shared" si="73"/>
        <v>0.1400046947734906</v>
      </c>
      <c r="AM47" s="9">
        <f t="shared" si="74"/>
        <v>1430</v>
      </c>
      <c r="AN47" s="9">
        <f t="shared" si="75"/>
        <v>47.504346785855134</v>
      </c>
      <c r="AO47" s="9">
        <f t="shared" si="76"/>
        <v>207953.91999997338</v>
      </c>
      <c r="AP47" s="9">
        <f t="shared" si="77"/>
        <v>4.206142469496379</v>
      </c>
    </row>
    <row r="48" spans="1:42" ht="12">
      <c r="A48" s="65"/>
      <c r="B48" s="40" t="s">
        <v>7</v>
      </c>
      <c r="C48" s="28">
        <v>4618</v>
      </c>
      <c r="D48" s="29">
        <f>C48/C55*100</f>
        <v>12.569748768338822</v>
      </c>
      <c r="E48" s="41">
        <v>1118748.97</v>
      </c>
      <c r="F48" s="29">
        <f>E48/E55*100</f>
        <v>2.7094922168160513</v>
      </c>
      <c r="G48" s="28">
        <v>90</v>
      </c>
      <c r="H48" s="29">
        <f>G48/G55*100</f>
        <v>6.944444444444445</v>
      </c>
      <c r="I48" s="41">
        <v>22483.35</v>
      </c>
      <c r="J48" s="29">
        <f>I48/I55*100</f>
        <v>0.1177987855604244</v>
      </c>
      <c r="K48" s="28">
        <f t="shared" si="78"/>
        <v>4708</v>
      </c>
      <c r="L48" s="29">
        <f>K48/K55*100</f>
        <v>12.378072827658736</v>
      </c>
      <c r="M48" s="41">
        <f t="shared" si="79"/>
        <v>1141232.32</v>
      </c>
      <c r="N48" s="29">
        <f>M48/M55*100</f>
        <v>1.8902017065530414</v>
      </c>
      <c r="O48" s="7">
        <f t="shared" si="4"/>
        <v>4618</v>
      </c>
      <c r="P48" s="23">
        <f t="shared" si="5"/>
        <v>90</v>
      </c>
      <c r="Q48" s="9">
        <f t="shared" si="6"/>
        <v>0</v>
      </c>
      <c r="R48" s="9">
        <f t="shared" si="7"/>
        <v>0</v>
      </c>
      <c r="S48" s="2">
        <v>4409</v>
      </c>
      <c r="T48" s="2">
        <v>0.1251</v>
      </c>
      <c r="U48" s="20">
        <v>1069319.4500000002</v>
      </c>
      <c r="V48" s="20">
        <v>0.0257</v>
      </c>
      <c r="W48" s="20">
        <v>90</v>
      </c>
      <c r="X48" s="2">
        <v>0.0775</v>
      </c>
      <c r="Y48" s="2">
        <v>22367.01</v>
      </c>
      <c r="Z48" s="2">
        <v>0.0012</v>
      </c>
      <c r="AA48" s="2">
        <v>4499</v>
      </c>
      <c r="AB48" s="2">
        <v>0.1236</v>
      </c>
      <c r="AC48" s="2">
        <v>1091686.4600000002</v>
      </c>
      <c r="AD48" s="2">
        <v>0.0181</v>
      </c>
      <c r="AE48" s="9">
        <f t="shared" si="66"/>
        <v>209</v>
      </c>
      <c r="AF48" s="9">
        <f t="shared" si="67"/>
        <v>12.444648768338823</v>
      </c>
      <c r="AG48" s="9">
        <f t="shared" si="68"/>
        <v>49429.519999999786</v>
      </c>
      <c r="AH48" s="9">
        <f t="shared" si="69"/>
        <v>2.6837922168160513</v>
      </c>
      <c r="AI48" s="9">
        <f t="shared" si="70"/>
        <v>0</v>
      </c>
      <c r="AJ48" s="9">
        <f t="shared" si="71"/>
        <v>6.866944444444445</v>
      </c>
      <c r="AK48" s="9">
        <f t="shared" si="72"/>
        <v>116.34000000000015</v>
      </c>
      <c r="AL48" s="9">
        <f t="shared" si="73"/>
        <v>0.1165987855604244</v>
      </c>
      <c r="AM48" s="9">
        <f t="shared" si="74"/>
        <v>209</v>
      </c>
      <c r="AN48" s="9">
        <f t="shared" si="75"/>
        <v>12.254472827658736</v>
      </c>
      <c r="AO48" s="9">
        <f t="shared" si="76"/>
        <v>49545.85999999987</v>
      </c>
      <c r="AP48" s="9">
        <f t="shared" si="77"/>
        <v>1.8721017065530414</v>
      </c>
    </row>
    <row r="49" spans="1:42" ht="12">
      <c r="A49" s="65"/>
      <c r="B49" s="40" t="s">
        <v>8</v>
      </c>
      <c r="C49" s="28">
        <v>3519</v>
      </c>
      <c r="D49" s="29">
        <f>C49/C55*100</f>
        <v>9.578377201339176</v>
      </c>
      <c r="E49" s="41">
        <v>1343157.29</v>
      </c>
      <c r="F49" s="29">
        <f>E49/E55*100</f>
        <v>3.2529855408177406</v>
      </c>
      <c r="G49" s="28">
        <v>156</v>
      </c>
      <c r="H49" s="29">
        <f>G49/G55*100</f>
        <v>12.037037037037036</v>
      </c>
      <c r="I49" s="41">
        <v>60508.33</v>
      </c>
      <c r="J49" s="29">
        <f>I49/I55*100</f>
        <v>0.31702605662810013</v>
      </c>
      <c r="K49" s="28">
        <f t="shared" si="78"/>
        <v>3675</v>
      </c>
      <c r="L49" s="29">
        <f>K49/K55*100</f>
        <v>9.6621532798738</v>
      </c>
      <c r="M49" s="41">
        <f t="shared" si="79"/>
        <v>1403665.62</v>
      </c>
      <c r="N49" s="29">
        <f>M49/M55*100</f>
        <v>2.324865063717993</v>
      </c>
      <c r="O49" s="7">
        <f t="shared" si="4"/>
        <v>3519</v>
      </c>
      <c r="P49" s="23">
        <f t="shared" si="5"/>
        <v>156</v>
      </c>
      <c r="Q49" s="9">
        <f t="shared" si="6"/>
        <v>0</v>
      </c>
      <c r="R49" s="9">
        <f t="shared" si="7"/>
        <v>0</v>
      </c>
      <c r="S49" s="2">
        <v>3465</v>
      </c>
      <c r="T49" s="2">
        <v>0.0983</v>
      </c>
      <c r="U49" s="20">
        <v>1318417.1399999997</v>
      </c>
      <c r="V49" s="20">
        <v>0.0317</v>
      </c>
      <c r="W49" s="20">
        <v>147</v>
      </c>
      <c r="X49" s="2">
        <v>0.1265</v>
      </c>
      <c r="Y49" s="2">
        <v>57777.069999999985</v>
      </c>
      <c r="Z49" s="2">
        <v>0.0031</v>
      </c>
      <c r="AA49" s="2">
        <v>3612</v>
      </c>
      <c r="AB49" s="2">
        <v>0.0992</v>
      </c>
      <c r="AC49" s="2">
        <v>1376194.2099999997</v>
      </c>
      <c r="AD49" s="2">
        <v>0.0228</v>
      </c>
      <c r="AE49" s="9">
        <f t="shared" si="66"/>
        <v>54</v>
      </c>
      <c r="AF49" s="9">
        <f t="shared" si="67"/>
        <v>9.480077201339176</v>
      </c>
      <c r="AG49" s="9">
        <f t="shared" si="68"/>
        <v>24740.150000000373</v>
      </c>
      <c r="AH49" s="9">
        <f t="shared" si="69"/>
        <v>3.2212855408177408</v>
      </c>
      <c r="AI49" s="9">
        <f t="shared" si="70"/>
        <v>9</v>
      </c>
      <c r="AJ49" s="9">
        <f t="shared" si="71"/>
        <v>11.910537037037036</v>
      </c>
      <c r="AK49" s="9">
        <f t="shared" si="72"/>
        <v>2731.2600000000166</v>
      </c>
      <c r="AL49" s="9">
        <f t="shared" si="73"/>
        <v>0.31392605662810014</v>
      </c>
      <c r="AM49" s="9">
        <f t="shared" si="74"/>
        <v>63</v>
      </c>
      <c r="AN49" s="9">
        <f t="shared" si="75"/>
        <v>9.5629532798738</v>
      </c>
      <c r="AO49" s="9">
        <f t="shared" si="76"/>
        <v>27471.410000000382</v>
      </c>
      <c r="AP49" s="9">
        <f t="shared" si="77"/>
        <v>2.302065063717993</v>
      </c>
    </row>
    <row r="50" spans="1:42" ht="12">
      <c r="A50" s="65"/>
      <c r="B50" s="40" t="s">
        <v>9</v>
      </c>
      <c r="C50" s="28">
        <v>2664</v>
      </c>
      <c r="D50" s="29">
        <f>C50/C55*100</f>
        <v>7.251150004082854</v>
      </c>
      <c r="E50" s="41">
        <v>1863377.38</v>
      </c>
      <c r="F50" s="29">
        <f>E50/E55*100</f>
        <v>4.512903826942594</v>
      </c>
      <c r="G50" s="28">
        <v>212</v>
      </c>
      <c r="H50" s="29">
        <f>G50/G55*100</f>
        <v>16.358024691358025</v>
      </c>
      <c r="I50" s="41">
        <v>149230.08</v>
      </c>
      <c r="J50" s="29">
        <f>I50/I55*100</f>
        <v>0.7818729056428414</v>
      </c>
      <c r="K50" s="28">
        <f t="shared" si="78"/>
        <v>2876</v>
      </c>
      <c r="L50" s="29">
        <f>K50/K55*100</f>
        <v>7.5614565531747076</v>
      </c>
      <c r="M50" s="41">
        <f t="shared" si="79"/>
        <v>2012607.46</v>
      </c>
      <c r="N50" s="29">
        <f>M50/M55*100</f>
        <v>3.333444022610034</v>
      </c>
      <c r="O50" s="7">
        <f t="shared" si="4"/>
        <v>2664</v>
      </c>
      <c r="P50" s="23">
        <f t="shared" si="5"/>
        <v>212</v>
      </c>
      <c r="Q50" s="9">
        <f t="shared" si="6"/>
        <v>0</v>
      </c>
      <c r="R50" s="9">
        <f t="shared" si="7"/>
        <v>0</v>
      </c>
      <c r="S50" s="2">
        <v>2613</v>
      </c>
      <c r="T50" s="2">
        <v>0.0742</v>
      </c>
      <c r="U50" s="20">
        <v>1821667.7199999988</v>
      </c>
      <c r="V50" s="20">
        <v>0.0438</v>
      </c>
      <c r="W50" s="20">
        <v>177</v>
      </c>
      <c r="X50" s="2">
        <v>0.1523</v>
      </c>
      <c r="Y50" s="2">
        <v>121360.01999999999</v>
      </c>
      <c r="Z50" s="2">
        <v>0.0065</v>
      </c>
      <c r="AA50" s="2">
        <v>2790</v>
      </c>
      <c r="AB50" s="2">
        <v>0.0767</v>
      </c>
      <c r="AC50" s="2">
        <v>1943027.7399999988</v>
      </c>
      <c r="AD50" s="2">
        <v>0.0322</v>
      </c>
      <c r="AE50" s="9">
        <f t="shared" si="66"/>
        <v>51</v>
      </c>
      <c r="AF50" s="9">
        <f t="shared" si="67"/>
        <v>7.176950004082854</v>
      </c>
      <c r="AG50" s="9">
        <f t="shared" si="68"/>
        <v>41709.66000000108</v>
      </c>
      <c r="AH50" s="9">
        <f t="shared" si="69"/>
        <v>4.469103826942594</v>
      </c>
      <c r="AI50" s="9">
        <f t="shared" si="70"/>
        <v>35</v>
      </c>
      <c r="AJ50" s="9">
        <f t="shared" si="71"/>
        <v>16.205724691358025</v>
      </c>
      <c r="AK50" s="9">
        <f t="shared" si="72"/>
        <v>27870.059999999998</v>
      </c>
      <c r="AL50" s="9">
        <f t="shared" si="73"/>
        <v>0.7753729056428414</v>
      </c>
      <c r="AM50" s="9">
        <f t="shared" si="74"/>
        <v>86</v>
      </c>
      <c r="AN50" s="9">
        <f t="shared" si="75"/>
        <v>7.484756553174708</v>
      </c>
      <c r="AO50" s="9">
        <f t="shared" si="76"/>
        <v>69579.72000000114</v>
      </c>
      <c r="AP50" s="9">
        <f t="shared" si="77"/>
        <v>3.301244022610034</v>
      </c>
    </row>
    <row r="51" spans="1:42" ht="12">
      <c r="A51" s="65"/>
      <c r="B51" s="40" t="s">
        <v>10</v>
      </c>
      <c r="C51" s="28">
        <v>1585</v>
      </c>
      <c r="D51" s="29">
        <f>C51/C55*100</f>
        <v>4.314216500176923</v>
      </c>
      <c r="E51" s="41">
        <v>2219912.99</v>
      </c>
      <c r="F51" s="29">
        <f>E51/E55*100</f>
        <v>5.37639553617989</v>
      </c>
      <c r="G51" s="28">
        <v>156</v>
      </c>
      <c r="H51" s="29">
        <f>G51/G55*100</f>
        <v>12.037037037037036</v>
      </c>
      <c r="I51" s="41">
        <v>226520.87</v>
      </c>
      <c r="J51" s="29">
        <f>I51/I55*100</f>
        <v>1.1868286260762198</v>
      </c>
      <c r="K51" s="28">
        <f t="shared" si="78"/>
        <v>1741</v>
      </c>
      <c r="L51" s="29">
        <f>K51/K55*100</f>
        <v>4.577362955172867</v>
      </c>
      <c r="M51" s="41">
        <f t="shared" si="79"/>
        <v>2446433.8600000003</v>
      </c>
      <c r="N51" s="29">
        <f>M51/M55*100</f>
        <v>4.051982559643197</v>
      </c>
      <c r="O51" s="7">
        <f t="shared" si="4"/>
        <v>1585</v>
      </c>
      <c r="P51" s="23">
        <f t="shared" si="5"/>
        <v>156</v>
      </c>
      <c r="Q51" s="9">
        <f t="shared" si="6"/>
        <v>0</v>
      </c>
      <c r="R51" s="9">
        <f t="shared" si="7"/>
        <v>0</v>
      </c>
      <c r="S51" s="2">
        <v>1615</v>
      </c>
      <c r="T51" s="2">
        <v>0.0458</v>
      </c>
      <c r="U51" s="20">
        <v>2258622.339999999</v>
      </c>
      <c r="V51" s="20">
        <v>0.0543</v>
      </c>
      <c r="W51" s="20">
        <v>147</v>
      </c>
      <c r="X51" s="2">
        <v>0.1265</v>
      </c>
      <c r="Y51" s="2">
        <v>210429.66999999998</v>
      </c>
      <c r="Z51" s="2">
        <v>0.0112</v>
      </c>
      <c r="AA51" s="2">
        <v>1762</v>
      </c>
      <c r="AB51" s="2">
        <v>0.0484</v>
      </c>
      <c r="AC51" s="2">
        <v>2469052.009999999</v>
      </c>
      <c r="AD51" s="2">
        <v>0.0409</v>
      </c>
      <c r="AE51" s="9">
        <f t="shared" si="66"/>
        <v>-30</v>
      </c>
      <c r="AF51" s="9">
        <f t="shared" si="67"/>
        <v>4.268416500176923</v>
      </c>
      <c r="AG51" s="9">
        <f t="shared" si="68"/>
        <v>-38709.349999998696</v>
      </c>
      <c r="AH51" s="9">
        <f t="shared" si="69"/>
        <v>5.322095536179891</v>
      </c>
      <c r="AI51" s="9">
        <f t="shared" si="70"/>
        <v>9</v>
      </c>
      <c r="AJ51" s="9">
        <f t="shared" si="71"/>
        <v>11.910537037037036</v>
      </c>
      <c r="AK51" s="9">
        <f t="shared" si="72"/>
        <v>16091.200000000012</v>
      </c>
      <c r="AL51" s="9">
        <f t="shared" si="73"/>
        <v>1.1756286260762197</v>
      </c>
      <c r="AM51" s="9">
        <f t="shared" si="74"/>
        <v>-21</v>
      </c>
      <c r="AN51" s="9">
        <f t="shared" si="75"/>
        <v>4.528962955172867</v>
      </c>
      <c r="AO51" s="9">
        <f t="shared" si="76"/>
        <v>-22618.14999999851</v>
      </c>
      <c r="AP51" s="9">
        <f t="shared" si="77"/>
        <v>4.011082559643198</v>
      </c>
    </row>
    <row r="52" spans="1:42" ht="12">
      <c r="A52" s="65"/>
      <c r="B52" s="40" t="s">
        <v>11</v>
      </c>
      <c r="C52" s="28">
        <v>1229</v>
      </c>
      <c r="D52" s="29">
        <f>C52/C55*100</f>
        <v>3.3452189771087943</v>
      </c>
      <c r="E52" s="41">
        <v>3907553.57</v>
      </c>
      <c r="F52" s="29">
        <f>E52/E55*100</f>
        <v>9.463683336134626</v>
      </c>
      <c r="G52" s="28">
        <v>131</v>
      </c>
      <c r="H52" s="29">
        <f>G52/G55*100</f>
        <v>10.108024691358025</v>
      </c>
      <c r="I52" s="41">
        <v>425703.67</v>
      </c>
      <c r="J52" s="29">
        <f>I52/I55*100</f>
        <v>2.2304227499289775</v>
      </c>
      <c r="K52" s="28">
        <f t="shared" si="78"/>
        <v>1360</v>
      </c>
      <c r="L52" s="29">
        <f>K52/K55*100</f>
        <v>3.575654002892073</v>
      </c>
      <c r="M52" s="41">
        <f t="shared" si="79"/>
        <v>4333257.24</v>
      </c>
      <c r="N52" s="29">
        <f>M52/M55*100</f>
        <v>7.177092767563156</v>
      </c>
      <c r="O52" s="7">
        <f t="shared" si="4"/>
        <v>1229</v>
      </c>
      <c r="P52" s="23">
        <f t="shared" si="5"/>
        <v>131</v>
      </c>
      <c r="Q52" s="9">
        <f t="shared" si="6"/>
        <v>0</v>
      </c>
      <c r="R52" s="9">
        <f t="shared" si="7"/>
        <v>0</v>
      </c>
      <c r="S52" s="2">
        <v>1260</v>
      </c>
      <c r="T52" s="2">
        <v>0.0358</v>
      </c>
      <c r="U52" s="20">
        <v>3976788.710000002</v>
      </c>
      <c r="V52" s="20">
        <v>0.0957</v>
      </c>
      <c r="W52" s="20">
        <v>128</v>
      </c>
      <c r="X52" s="2">
        <v>0.1102</v>
      </c>
      <c r="Y52" s="2">
        <v>425005.06000000006</v>
      </c>
      <c r="Z52" s="2">
        <v>0.0226</v>
      </c>
      <c r="AA52" s="2">
        <v>1388</v>
      </c>
      <c r="AB52" s="2">
        <v>0.0381</v>
      </c>
      <c r="AC52" s="2">
        <v>4401793.770000001</v>
      </c>
      <c r="AD52" s="2">
        <v>0.0729</v>
      </c>
      <c r="AE52" s="9">
        <f t="shared" si="66"/>
        <v>-31</v>
      </c>
      <c r="AF52" s="9">
        <f t="shared" si="67"/>
        <v>3.3094189771087943</v>
      </c>
      <c r="AG52" s="9">
        <f t="shared" si="68"/>
        <v>-69235.140000002</v>
      </c>
      <c r="AH52" s="9">
        <f t="shared" si="69"/>
        <v>9.367983336134625</v>
      </c>
      <c r="AI52" s="9">
        <f t="shared" si="70"/>
        <v>3</v>
      </c>
      <c r="AJ52" s="9">
        <f t="shared" si="71"/>
        <v>9.997824691358025</v>
      </c>
      <c r="AK52" s="9">
        <f t="shared" si="72"/>
        <v>698.6099999999278</v>
      </c>
      <c r="AL52" s="9">
        <f t="shared" si="73"/>
        <v>2.2078227499289773</v>
      </c>
      <c r="AM52" s="9">
        <f t="shared" si="74"/>
        <v>-28</v>
      </c>
      <c r="AN52" s="9">
        <f t="shared" si="75"/>
        <v>3.537554002892073</v>
      </c>
      <c r="AO52" s="9">
        <f t="shared" si="76"/>
        <v>-68536.53000000119</v>
      </c>
      <c r="AP52" s="9">
        <f t="shared" si="77"/>
        <v>7.104192767563156</v>
      </c>
    </row>
    <row r="53" spans="1:42" ht="12">
      <c r="A53" s="65"/>
      <c r="B53" s="40" t="s">
        <v>12</v>
      </c>
      <c r="C53" s="28">
        <v>570</v>
      </c>
      <c r="D53" s="29">
        <f>C53/C55*100</f>
        <v>1.5514847981708813</v>
      </c>
      <c r="E53" s="41">
        <v>3974063.34</v>
      </c>
      <c r="F53" s="29">
        <f>E53/E55*100</f>
        <v>9.624762996531743</v>
      </c>
      <c r="G53" s="28">
        <v>76</v>
      </c>
      <c r="H53" s="29">
        <f>G53/G55*100</f>
        <v>5.864197530864197</v>
      </c>
      <c r="I53" s="41">
        <v>533388.34</v>
      </c>
      <c r="J53" s="29">
        <f>I53/I55*100</f>
        <v>2.7946235184743706</v>
      </c>
      <c r="K53" s="28">
        <f t="shared" si="78"/>
        <v>646</v>
      </c>
      <c r="L53" s="29">
        <f>K53/K55*100</f>
        <v>1.6984356513737346</v>
      </c>
      <c r="M53" s="41">
        <f t="shared" si="79"/>
        <v>4507451.68</v>
      </c>
      <c r="N53" s="29">
        <f>M53/M55*100</f>
        <v>7.465607754380259</v>
      </c>
      <c r="O53" s="7">
        <f t="shared" si="4"/>
        <v>570</v>
      </c>
      <c r="P53" s="23">
        <f t="shared" si="5"/>
        <v>76</v>
      </c>
      <c r="Q53" s="9">
        <f t="shared" si="6"/>
        <v>0</v>
      </c>
      <c r="R53" s="9">
        <f t="shared" si="7"/>
        <v>0</v>
      </c>
      <c r="S53" s="2">
        <v>605</v>
      </c>
      <c r="T53" s="2">
        <v>0.0172</v>
      </c>
      <c r="U53" s="20">
        <v>4264615.939999999</v>
      </c>
      <c r="V53" s="20">
        <v>0.1026</v>
      </c>
      <c r="W53" s="20">
        <v>72</v>
      </c>
      <c r="X53" s="2">
        <v>0.062</v>
      </c>
      <c r="Y53" s="2">
        <v>518072.3899999999</v>
      </c>
      <c r="Z53" s="2">
        <v>0.0276</v>
      </c>
      <c r="AA53" s="2">
        <v>677</v>
      </c>
      <c r="AB53" s="2">
        <v>0.0186</v>
      </c>
      <c r="AC53" s="2">
        <v>4782688.329999998</v>
      </c>
      <c r="AD53" s="2">
        <v>0.0792</v>
      </c>
      <c r="AE53" s="9">
        <f t="shared" si="66"/>
        <v>-35</v>
      </c>
      <c r="AF53" s="9">
        <f t="shared" si="67"/>
        <v>1.5342847981708811</v>
      </c>
      <c r="AG53" s="9">
        <f t="shared" si="68"/>
        <v>-290552.5999999987</v>
      </c>
      <c r="AH53" s="9">
        <f t="shared" si="69"/>
        <v>9.522162996531742</v>
      </c>
      <c r="AI53" s="9">
        <f t="shared" si="70"/>
        <v>4</v>
      </c>
      <c r="AJ53" s="9">
        <f t="shared" si="71"/>
        <v>5.802197530864197</v>
      </c>
      <c r="AK53" s="9">
        <f t="shared" si="72"/>
        <v>15315.95000000007</v>
      </c>
      <c r="AL53" s="9">
        <f t="shared" si="73"/>
        <v>2.7670235184743706</v>
      </c>
      <c r="AM53" s="9">
        <f t="shared" si="74"/>
        <v>-31</v>
      </c>
      <c r="AN53" s="9">
        <f t="shared" si="75"/>
        <v>1.6798356513737347</v>
      </c>
      <c r="AO53" s="9">
        <f t="shared" si="76"/>
        <v>-275236.6499999985</v>
      </c>
      <c r="AP53" s="9">
        <f t="shared" si="77"/>
        <v>7.386407754380259</v>
      </c>
    </row>
    <row r="54" spans="1:42" ht="12">
      <c r="A54" s="65"/>
      <c r="B54" s="42" t="s">
        <v>13</v>
      </c>
      <c r="C54" s="30">
        <v>730</v>
      </c>
      <c r="D54" s="31">
        <f>C54/C55*100</f>
        <v>1.9869893029206018</v>
      </c>
      <c r="E54" s="43">
        <v>24063831.49</v>
      </c>
      <c r="F54" s="31">
        <f>E54/E55*100</f>
        <v>58.280066285940805</v>
      </c>
      <c r="G54" s="30">
        <v>170</v>
      </c>
      <c r="H54" s="31">
        <f>G54/G55*100</f>
        <v>13.117283950617283</v>
      </c>
      <c r="I54" s="43">
        <v>17635825.18</v>
      </c>
      <c r="J54" s="31">
        <f>I54/I55*100</f>
        <v>92.40076717037066</v>
      </c>
      <c r="K54" s="28">
        <f t="shared" si="78"/>
        <v>900</v>
      </c>
      <c r="L54" s="31">
        <f>K54/K55*100</f>
        <v>2.366241619560931</v>
      </c>
      <c r="M54" s="43">
        <f t="shared" si="79"/>
        <v>41699656.67</v>
      </c>
      <c r="N54" s="31">
        <f>M54/M55*100</f>
        <v>69.06635995054006</v>
      </c>
      <c r="O54" s="7">
        <f t="shared" si="4"/>
        <v>730</v>
      </c>
      <c r="P54" s="23">
        <f t="shared" si="5"/>
        <v>170</v>
      </c>
      <c r="Q54" s="9">
        <f t="shared" si="6"/>
        <v>0</v>
      </c>
      <c r="R54" s="9">
        <f t="shared" si="7"/>
        <v>0</v>
      </c>
      <c r="S54" s="2">
        <v>738</v>
      </c>
      <c r="T54" s="2">
        <v>0.0209</v>
      </c>
      <c r="U54" s="20">
        <v>24255196.22999999</v>
      </c>
      <c r="V54" s="20">
        <v>0.5835</v>
      </c>
      <c r="W54" s="20">
        <v>166</v>
      </c>
      <c r="X54" s="2">
        <v>0.1429</v>
      </c>
      <c r="Y54" s="2">
        <v>17423698.170000006</v>
      </c>
      <c r="Z54" s="2">
        <v>0.9266</v>
      </c>
      <c r="AA54" s="2">
        <v>904</v>
      </c>
      <c r="AB54" s="2">
        <v>0.0248</v>
      </c>
      <c r="AC54" s="2">
        <v>41678894.39999999</v>
      </c>
      <c r="AD54" s="2">
        <v>0.6904</v>
      </c>
      <c r="AE54" s="9">
        <f t="shared" si="66"/>
        <v>-8</v>
      </c>
      <c r="AF54" s="9">
        <f t="shared" si="67"/>
        <v>1.966089302920602</v>
      </c>
      <c r="AG54" s="9">
        <f t="shared" si="68"/>
        <v>-191364.7399999909</v>
      </c>
      <c r="AH54" s="9">
        <f t="shared" si="69"/>
        <v>57.696566285940804</v>
      </c>
      <c r="AI54" s="9">
        <f t="shared" si="70"/>
        <v>4</v>
      </c>
      <c r="AJ54" s="9">
        <f t="shared" si="71"/>
        <v>12.974383950617284</v>
      </c>
      <c r="AK54" s="9">
        <f t="shared" si="72"/>
        <v>212127.0099999942</v>
      </c>
      <c r="AL54" s="9">
        <f t="shared" si="73"/>
        <v>91.47416717037066</v>
      </c>
      <c r="AM54" s="9">
        <f t="shared" si="74"/>
        <v>-4</v>
      </c>
      <c r="AN54" s="9">
        <f t="shared" si="75"/>
        <v>2.341441619560931</v>
      </c>
      <c r="AO54" s="9">
        <f t="shared" si="76"/>
        <v>20762.27000001073</v>
      </c>
      <c r="AP54" s="9">
        <f t="shared" si="77"/>
        <v>68.37595995054006</v>
      </c>
    </row>
    <row r="55" spans="1:42" ht="12" thickBot="1">
      <c r="A55" s="66"/>
      <c r="B55" s="44" t="s">
        <v>14</v>
      </c>
      <c r="C55" s="26">
        <f aca="true" t="shared" si="80" ref="C55:N55">SUM(C46:C54)</f>
        <v>36739</v>
      </c>
      <c r="D55" s="32">
        <f t="shared" si="80"/>
        <v>100.00000000000001</v>
      </c>
      <c r="E55" s="45">
        <f t="shared" si="80"/>
        <v>41289986.480000004</v>
      </c>
      <c r="F55" s="32">
        <f t="shared" si="80"/>
        <v>99.99999999999999</v>
      </c>
      <c r="G55" s="33">
        <f t="shared" si="80"/>
        <v>1296</v>
      </c>
      <c r="H55" s="32">
        <f t="shared" si="80"/>
        <v>100</v>
      </c>
      <c r="I55" s="45">
        <f t="shared" si="80"/>
        <v>19086232.419999998</v>
      </c>
      <c r="J55" s="32">
        <f t="shared" si="80"/>
        <v>100</v>
      </c>
      <c r="K55" s="33">
        <f t="shared" si="80"/>
        <v>38035</v>
      </c>
      <c r="L55" s="32">
        <f t="shared" si="80"/>
        <v>100.00000000000003</v>
      </c>
      <c r="M55" s="45">
        <f t="shared" si="80"/>
        <v>60376218.900000006</v>
      </c>
      <c r="N55" s="32">
        <f t="shared" si="80"/>
        <v>100</v>
      </c>
      <c r="O55" s="7">
        <f t="shared" si="4"/>
        <v>36739</v>
      </c>
      <c r="P55" s="23">
        <f t="shared" si="5"/>
        <v>1296</v>
      </c>
      <c r="Q55" s="9">
        <f t="shared" si="6"/>
        <v>0</v>
      </c>
      <c r="R55" s="9">
        <f t="shared" si="7"/>
        <v>0</v>
      </c>
      <c r="S55" s="2">
        <v>35232</v>
      </c>
      <c r="T55" s="2">
        <v>1</v>
      </c>
      <c r="U55" s="2">
        <v>41569068.22000001</v>
      </c>
      <c r="V55" s="2">
        <v>1</v>
      </c>
      <c r="W55" s="2">
        <v>1162</v>
      </c>
      <c r="X55" s="2">
        <v>1</v>
      </c>
      <c r="Y55" s="2">
        <v>18803190.410000004</v>
      </c>
      <c r="Z55" s="2">
        <v>1</v>
      </c>
      <c r="AA55" s="2">
        <v>36394</v>
      </c>
      <c r="AB55" s="2">
        <v>1</v>
      </c>
      <c r="AC55" s="2">
        <v>60372258.63000002</v>
      </c>
      <c r="AD55" s="2">
        <v>1</v>
      </c>
      <c r="AE55" s="9">
        <f t="shared" si="66"/>
        <v>1507</v>
      </c>
      <c r="AF55" s="9">
        <f t="shared" si="67"/>
        <v>99.00000000000001</v>
      </c>
      <c r="AG55" s="9">
        <f t="shared" si="68"/>
        <v>-279081.74000000954</v>
      </c>
      <c r="AH55" s="9">
        <f t="shared" si="69"/>
        <v>98.99999999999999</v>
      </c>
      <c r="AI55" s="9">
        <f t="shared" si="70"/>
        <v>134</v>
      </c>
      <c r="AJ55" s="9">
        <f t="shared" si="71"/>
        <v>99</v>
      </c>
      <c r="AK55" s="9">
        <f t="shared" si="72"/>
        <v>283042.0099999942</v>
      </c>
      <c r="AL55" s="9">
        <f t="shared" si="73"/>
        <v>99</v>
      </c>
      <c r="AM55" s="9">
        <f t="shared" si="74"/>
        <v>1641</v>
      </c>
      <c r="AN55" s="9">
        <f t="shared" si="75"/>
        <v>99.00000000000003</v>
      </c>
      <c r="AO55" s="9">
        <f t="shared" si="76"/>
        <v>3960.269999988377</v>
      </c>
      <c r="AP55" s="9">
        <f t="shared" si="77"/>
        <v>99</v>
      </c>
    </row>
    <row r="56" spans="1:42" ht="12" customHeight="1">
      <c r="A56" s="64" t="s">
        <v>51</v>
      </c>
      <c r="B56" s="38" t="s">
        <v>4</v>
      </c>
      <c r="C56" s="26">
        <v>13211</v>
      </c>
      <c r="D56" s="27">
        <f>C56/C65*100</f>
        <v>28.613818496859434</v>
      </c>
      <c r="E56" s="39">
        <v>886311.95</v>
      </c>
      <c r="F56" s="27">
        <f>E56/E65*100</f>
        <v>7.9906215511552166</v>
      </c>
      <c r="G56" s="26">
        <v>332</v>
      </c>
      <c r="H56" s="27">
        <f>G56/G65*100</f>
        <v>21.268417680973734</v>
      </c>
      <c r="I56" s="39">
        <v>13994.91</v>
      </c>
      <c r="J56" s="27">
        <f>I56/I65*100</f>
        <v>0.3455616327851904</v>
      </c>
      <c r="K56" s="26">
        <f>C56+G56</f>
        <v>13543</v>
      </c>
      <c r="L56" s="27">
        <f>K56/K65*100</f>
        <v>28.37359368125537</v>
      </c>
      <c r="M56" s="39">
        <f>E56+I56</f>
        <v>900306.86</v>
      </c>
      <c r="N56" s="27">
        <f>M56/M65*100</f>
        <v>5.94583570131662</v>
      </c>
      <c r="O56" s="7">
        <f t="shared" si="4"/>
        <v>13211</v>
      </c>
      <c r="P56" s="23">
        <f t="shared" si="5"/>
        <v>332</v>
      </c>
      <c r="Q56" s="9">
        <f t="shared" si="6"/>
        <v>0</v>
      </c>
      <c r="R56" s="9">
        <f t="shared" si="7"/>
        <v>0</v>
      </c>
      <c r="S56" s="2">
        <v>12284</v>
      </c>
      <c r="T56" s="51">
        <v>28.15</v>
      </c>
      <c r="U56" s="20">
        <v>813210.98</v>
      </c>
      <c r="V56" s="2">
        <v>7.28</v>
      </c>
      <c r="W56" s="20">
        <v>288</v>
      </c>
      <c r="X56" s="2">
        <v>21.74</v>
      </c>
      <c r="Y56" s="2">
        <v>12118.7</v>
      </c>
      <c r="Z56" s="2">
        <v>0.31</v>
      </c>
      <c r="AA56" s="2">
        <v>12572</v>
      </c>
      <c r="AB56" s="2">
        <v>27.96</v>
      </c>
      <c r="AC56" s="2">
        <v>825329.68</v>
      </c>
      <c r="AD56" s="2">
        <v>5.45</v>
      </c>
      <c r="AE56" s="9">
        <f t="shared" si="66"/>
        <v>927</v>
      </c>
      <c r="AF56" s="9">
        <f t="shared" si="67"/>
        <v>0.4638184968594352</v>
      </c>
      <c r="AG56" s="9">
        <f t="shared" si="68"/>
        <v>73100.96999999997</v>
      </c>
      <c r="AH56" s="9">
        <f t="shared" si="69"/>
        <v>0.7106215511552163</v>
      </c>
      <c r="AI56" s="9">
        <f t="shared" si="70"/>
        <v>44</v>
      </c>
      <c r="AJ56" s="9">
        <f t="shared" si="71"/>
        <v>-0.4715823190262647</v>
      </c>
      <c r="AK56" s="9">
        <f t="shared" si="72"/>
        <v>1876.2099999999991</v>
      </c>
      <c r="AL56" s="9">
        <f t="shared" si="73"/>
        <v>0.03556163278519042</v>
      </c>
      <c r="AM56" s="9">
        <f t="shared" si="74"/>
        <v>971</v>
      </c>
      <c r="AN56" s="9">
        <f t="shared" si="75"/>
        <v>0.4135936812553709</v>
      </c>
      <c r="AO56" s="9">
        <f t="shared" si="76"/>
        <v>74977.17999999993</v>
      </c>
      <c r="AP56" s="9">
        <f t="shared" si="77"/>
        <v>0.49583570131661947</v>
      </c>
    </row>
    <row r="57" spans="1:42" ht="12">
      <c r="A57" s="65"/>
      <c r="B57" s="40" t="s">
        <v>6</v>
      </c>
      <c r="C57" s="28">
        <v>23184</v>
      </c>
      <c r="D57" s="29">
        <f>C57/C65*100</f>
        <v>50.214424951267056</v>
      </c>
      <c r="E57" s="41">
        <v>3006640.75</v>
      </c>
      <c r="F57" s="29">
        <f>E57/E65*100</f>
        <v>27.106628059715867</v>
      </c>
      <c r="G57" s="28">
        <v>314</v>
      </c>
      <c r="H57" s="29">
        <f>G57/G65*100</f>
        <v>20.11531069827034</v>
      </c>
      <c r="I57" s="41">
        <v>46076.14</v>
      </c>
      <c r="J57" s="29">
        <f>I57/I65*100</f>
        <v>1.1377097938349745</v>
      </c>
      <c r="K57" s="28">
        <f aca="true" t="shared" si="81" ref="K57:K64">C57+G57</f>
        <v>23498</v>
      </c>
      <c r="L57" s="29">
        <f>K57/K65*100</f>
        <v>49.23006012863757</v>
      </c>
      <c r="M57" s="41">
        <f aca="true" t="shared" si="82" ref="M57:M64">E57+I57</f>
        <v>3052716.89</v>
      </c>
      <c r="N57" s="29">
        <f>M57/M65*100</f>
        <v>20.160851679586493</v>
      </c>
      <c r="O57" s="7">
        <f t="shared" si="4"/>
        <v>23184</v>
      </c>
      <c r="P57" s="23">
        <f t="shared" si="5"/>
        <v>314</v>
      </c>
      <c r="Q57" s="9">
        <f t="shared" si="6"/>
        <v>0</v>
      </c>
      <c r="R57" s="9">
        <f t="shared" si="7"/>
        <v>0</v>
      </c>
      <c r="S57" s="2">
        <v>21197</v>
      </c>
      <c r="T57" s="21">
        <v>48.58</v>
      </c>
      <c r="U57" s="20">
        <v>2794068.21</v>
      </c>
      <c r="V57" s="2">
        <v>25.01</v>
      </c>
      <c r="W57" s="20">
        <v>252</v>
      </c>
      <c r="X57" s="2">
        <v>19.02</v>
      </c>
      <c r="Y57" s="2">
        <v>36739.04</v>
      </c>
      <c r="Z57" s="2">
        <v>0.93</v>
      </c>
      <c r="AA57" s="2">
        <v>21449</v>
      </c>
      <c r="AB57" s="2">
        <v>47.71</v>
      </c>
      <c r="AC57" s="2">
        <v>2830807.25</v>
      </c>
      <c r="AD57" s="2">
        <v>18.7</v>
      </c>
      <c r="AE57" s="9">
        <f t="shared" si="66"/>
        <v>1987</v>
      </c>
      <c r="AF57" s="9">
        <f t="shared" si="67"/>
        <v>1.6344249512670572</v>
      </c>
      <c r="AG57" s="9">
        <f t="shared" si="68"/>
        <v>212572.54000000004</v>
      </c>
      <c r="AH57" s="9">
        <f t="shared" si="69"/>
        <v>2.096628059715865</v>
      </c>
      <c r="AI57" s="9">
        <f t="shared" si="70"/>
        <v>62</v>
      </c>
      <c r="AJ57" s="9">
        <f t="shared" si="71"/>
        <v>1.095310698270339</v>
      </c>
      <c r="AK57" s="9">
        <f t="shared" si="72"/>
        <v>9337.099999999999</v>
      </c>
      <c r="AL57" s="9">
        <f t="shared" si="73"/>
        <v>0.20770979383497445</v>
      </c>
      <c r="AM57" s="9">
        <f t="shared" si="74"/>
        <v>2049</v>
      </c>
      <c r="AN57" s="9">
        <f t="shared" si="75"/>
        <v>1.5200601286375672</v>
      </c>
      <c r="AO57" s="9">
        <f t="shared" si="76"/>
        <v>221909.64000000013</v>
      </c>
      <c r="AP57" s="9">
        <f t="shared" si="77"/>
        <v>1.4608516795864936</v>
      </c>
    </row>
    <row r="58" spans="1:42" ht="12">
      <c r="A58" s="65"/>
      <c r="B58" s="40" t="s">
        <v>7</v>
      </c>
      <c r="C58" s="28">
        <v>4367</v>
      </c>
      <c r="D58" s="29">
        <f>C58/C65*100</f>
        <v>9.458522850335715</v>
      </c>
      <c r="E58" s="41">
        <v>1036837.28</v>
      </c>
      <c r="F58" s="29">
        <f>E58/E65*100</f>
        <v>9.347695599285506</v>
      </c>
      <c r="G58" s="28">
        <v>179</v>
      </c>
      <c r="H58" s="29">
        <f>G58/G65*100</f>
        <v>11.467008327994876</v>
      </c>
      <c r="I58" s="41">
        <v>43268.93</v>
      </c>
      <c r="J58" s="29">
        <f>I58/I65*100</f>
        <v>1.068394301904629</v>
      </c>
      <c r="K58" s="28">
        <f t="shared" si="81"/>
        <v>4546</v>
      </c>
      <c r="L58" s="29">
        <f>K58/K65*100</f>
        <v>9.524208585615218</v>
      </c>
      <c r="M58" s="41">
        <f t="shared" si="82"/>
        <v>1080106.21</v>
      </c>
      <c r="N58" s="29">
        <f>M58/M65*100</f>
        <v>7.133272387407763</v>
      </c>
      <c r="O58" s="7">
        <f t="shared" si="4"/>
        <v>4367</v>
      </c>
      <c r="P58" s="23">
        <f t="shared" si="5"/>
        <v>179</v>
      </c>
      <c r="Q58" s="9">
        <f t="shared" si="6"/>
        <v>0</v>
      </c>
      <c r="R58" s="9">
        <f t="shared" si="7"/>
        <v>0</v>
      </c>
      <c r="S58" s="2">
        <v>4555</v>
      </c>
      <c r="T58" s="21">
        <v>10.44</v>
      </c>
      <c r="U58" s="20">
        <v>1080183.52</v>
      </c>
      <c r="V58" s="2">
        <v>9.67</v>
      </c>
      <c r="W58" s="20">
        <v>131</v>
      </c>
      <c r="X58" s="2">
        <v>9.89</v>
      </c>
      <c r="Y58" s="2">
        <v>32506.23</v>
      </c>
      <c r="Z58" s="2">
        <v>0.82</v>
      </c>
      <c r="AA58" s="2">
        <v>4686</v>
      </c>
      <c r="AB58" s="2">
        <v>10.42</v>
      </c>
      <c r="AC58" s="2">
        <v>1112689.75</v>
      </c>
      <c r="AD58" s="2">
        <v>7.35</v>
      </c>
      <c r="AE58" s="9">
        <f t="shared" si="66"/>
        <v>-188</v>
      </c>
      <c r="AF58" s="9">
        <f t="shared" si="67"/>
        <v>-0.9814771496642845</v>
      </c>
      <c r="AG58" s="9">
        <f t="shared" si="68"/>
        <v>-43346.23999999999</v>
      </c>
      <c r="AH58" s="9">
        <f t="shared" si="69"/>
        <v>-0.3223044007144935</v>
      </c>
      <c r="AI58" s="9">
        <f t="shared" si="70"/>
        <v>48</v>
      </c>
      <c r="AJ58" s="9">
        <f t="shared" si="71"/>
        <v>1.577008327994875</v>
      </c>
      <c r="AK58" s="9">
        <f t="shared" si="72"/>
        <v>10762.7</v>
      </c>
      <c r="AL58" s="9">
        <f t="shared" si="73"/>
        <v>0.24839430190462897</v>
      </c>
      <c r="AM58" s="9">
        <f t="shared" si="74"/>
        <v>-140</v>
      </c>
      <c r="AN58" s="9">
        <f t="shared" si="75"/>
        <v>-0.8957914143847816</v>
      </c>
      <c r="AO58" s="9">
        <f t="shared" si="76"/>
        <v>-32583.540000000037</v>
      </c>
      <c r="AP58" s="9">
        <f t="shared" si="77"/>
        <v>-0.21672761259223705</v>
      </c>
    </row>
    <row r="59" spans="1:42" ht="12">
      <c r="A59" s="65"/>
      <c r="B59" s="40" t="s">
        <v>8</v>
      </c>
      <c r="C59" s="28">
        <v>2256</v>
      </c>
      <c r="D59" s="29">
        <f>C59/C65*100</f>
        <v>4.886289798570501</v>
      </c>
      <c r="E59" s="41">
        <v>851957.56</v>
      </c>
      <c r="F59" s="29">
        <f>E59/E65*100</f>
        <v>7.680896595838084</v>
      </c>
      <c r="G59" s="28">
        <v>217</v>
      </c>
      <c r="H59" s="29">
        <f>G59/G65*100</f>
        <v>13.901345291479823</v>
      </c>
      <c r="I59" s="41">
        <v>84872.89</v>
      </c>
      <c r="J59" s="29">
        <f>I59/I65*100</f>
        <v>2.0956772460557342</v>
      </c>
      <c r="K59" s="28">
        <f t="shared" si="81"/>
        <v>2473</v>
      </c>
      <c r="L59" s="29">
        <f>K59/K65*100</f>
        <v>5.181119188787162</v>
      </c>
      <c r="M59" s="41">
        <f t="shared" si="82"/>
        <v>936830.4500000001</v>
      </c>
      <c r="N59" s="29">
        <f>M59/M65*100</f>
        <v>6.187045976402441</v>
      </c>
      <c r="O59" s="7">
        <f t="shared" si="4"/>
        <v>2256</v>
      </c>
      <c r="P59" s="23">
        <f t="shared" si="5"/>
        <v>217</v>
      </c>
      <c r="Q59" s="9">
        <f t="shared" si="6"/>
        <v>0</v>
      </c>
      <c r="R59" s="9">
        <f t="shared" si="7"/>
        <v>0</v>
      </c>
      <c r="S59" s="2">
        <v>2342</v>
      </c>
      <c r="T59" s="21">
        <v>5.37</v>
      </c>
      <c r="U59" s="20">
        <v>882116.66</v>
      </c>
      <c r="V59" s="2">
        <v>7.9</v>
      </c>
      <c r="W59" s="20">
        <v>179</v>
      </c>
      <c r="X59" s="2">
        <v>13.51</v>
      </c>
      <c r="Y59" s="2">
        <v>69841.2</v>
      </c>
      <c r="Z59" s="2">
        <v>1.76</v>
      </c>
      <c r="AA59" s="2">
        <v>2521</v>
      </c>
      <c r="AB59" s="2">
        <v>5.61</v>
      </c>
      <c r="AC59" s="2">
        <v>951957.86</v>
      </c>
      <c r="AD59" s="2">
        <v>6.29</v>
      </c>
      <c r="AE59" s="9">
        <f t="shared" si="66"/>
        <v>-86</v>
      </c>
      <c r="AF59" s="9">
        <f t="shared" si="67"/>
        <v>-0.48371020142949916</v>
      </c>
      <c r="AG59" s="9">
        <f t="shared" si="68"/>
        <v>-30159.099999999977</v>
      </c>
      <c r="AH59" s="9">
        <f t="shared" si="69"/>
        <v>-0.21910340416191598</v>
      </c>
      <c r="AI59" s="9">
        <f t="shared" si="70"/>
        <v>38</v>
      </c>
      <c r="AJ59" s="9">
        <f t="shared" si="71"/>
        <v>0.3913452914798228</v>
      </c>
      <c r="AK59" s="9">
        <f t="shared" si="72"/>
        <v>15031.690000000002</v>
      </c>
      <c r="AL59" s="9">
        <f t="shared" si="73"/>
        <v>0.33567724605573424</v>
      </c>
      <c r="AM59" s="9">
        <f t="shared" si="74"/>
        <v>-48</v>
      </c>
      <c r="AN59" s="9">
        <f t="shared" si="75"/>
        <v>-0.4288808112128386</v>
      </c>
      <c r="AO59" s="9">
        <f t="shared" si="76"/>
        <v>-15127.409999999916</v>
      </c>
      <c r="AP59" s="9">
        <f t="shared" si="77"/>
        <v>-0.10295402359755901</v>
      </c>
    </row>
    <row r="60" spans="1:42" ht="12">
      <c r="A60" s="65"/>
      <c r="B60" s="40" t="s">
        <v>9</v>
      </c>
      <c r="C60" s="28">
        <v>1539</v>
      </c>
      <c r="D60" s="29">
        <f>C60/C65*100</f>
        <v>3.3333333333333335</v>
      </c>
      <c r="E60" s="41">
        <v>1078603.59</v>
      </c>
      <c r="F60" s="29">
        <f>E60/E65*100</f>
        <v>9.724243356311947</v>
      </c>
      <c r="G60" s="28">
        <v>219</v>
      </c>
      <c r="H60" s="29">
        <f>G60/G65*100</f>
        <v>14.029468289557975</v>
      </c>
      <c r="I60" s="41">
        <v>155449.92</v>
      </c>
      <c r="J60" s="29">
        <f>I60/I65*100</f>
        <v>3.8383618166552864</v>
      </c>
      <c r="K60" s="28">
        <f t="shared" si="81"/>
        <v>1758</v>
      </c>
      <c r="L60" s="29">
        <f>K60/K65*100</f>
        <v>3.6831409356602625</v>
      </c>
      <c r="M60" s="41">
        <f t="shared" si="82"/>
        <v>1234053.51</v>
      </c>
      <c r="N60" s="29">
        <f>M60/M65*100</f>
        <v>8.149976128242638</v>
      </c>
      <c r="O60" s="7">
        <f t="shared" si="4"/>
        <v>1539</v>
      </c>
      <c r="P60" s="23">
        <f t="shared" si="5"/>
        <v>219</v>
      </c>
      <c r="Q60" s="9">
        <f t="shared" si="6"/>
        <v>0</v>
      </c>
      <c r="R60" s="9">
        <f t="shared" si="7"/>
        <v>0</v>
      </c>
      <c r="S60" s="2">
        <v>1589</v>
      </c>
      <c r="T60" s="21">
        <v>3.64</v>
      </c>
      <c r="U60" s="20">
        <v>1120119.81</v>
      </c>
      <c r="V60" s="2">
        <v>10.03</v>
      </c>
      <c r="W60" s="20">
        <v>191</v>
      </c>
      <c r="X60" s="2">
        <v>14.42</v>
      </c>
      <c r="Y60" s="2">
        <v>134454.99</v>
      </c>
      <c r="Z60" s="2">
        <v>3.39</v>
      </c>
      <c r="AA60" s="2">
        <v>1780</v>
      </c>
      <c r="AB60" s="2">
        <v>3.96</v>
      </c>
      <c r="AC60" s="2">
        <v>1254574.8</v>
      </c>
      <c r="AD60" s="2">
        <v>8.29</v>
      </c>
      <c r="AE60" s="9">
        <f t="shared" si="66"/>
        <v>-50</v>
      </c>
      <c r="AF60" s="9">
        <f t="shared" si="67"/>
        <v>-0.30666666666666664</v>
      </c>
      <c r="AG60" s="9">
        <f t="shared" si="68"/>
        <v>-41516.21999999997</v>
      </c>
      <c r="AH60" s="9">
        <f t="shared" si="69"/>
        <v>-0.3057566436880528</v>
      </c>
      <c r="AI60" s="9">
        <f t="shared" si="70"/>
        <v>28</v>
      </c>
      <c r="AJ60" s="9">
        <f t="shared" si="71"/>
        <v>-0.3905317104420245</v>
      </c>
      <c r="AK60" s="9">
        <f t="shared" si="72"/>
        <v>20994.930000000022</v>
      </c>
      <c r="AL60" s="9">
        <f t="shared" si="73"/>
        <v>0.4483618166552863</v>
      </c>
      <c r="AM60" s="9">
        <f t="shared" si="74"/>
        <v>-22</v>
      </c>
      <c r="AN60" s="9">
        <f t="shared" si="75"/>
        <v>-0.2768590643397375</v>
      </c>
      <c r="AO60" s="9">
        <f t="shared" si="76"/>
        <v>-20521.290000000037</v>
      </c>
      <c r="AP60" s="9">
        <f t="shared" si="77"/>
        <v>-0.14002387175736075</v>
      </c>
    </row>
    <row r="61" spans="1:42" ht="12">
      <c r="A61" s="65"/>
      <c r="B61" s="40" t="s">
        <v>10</v>
      </c>
      <c r="C61" s="28">
        <v>866</v>
      </c>
      <c r="D61" s="29">
        <f>C61/C65*100</f>
        <v>1.8756768464370803</v>
      </c>
      <c r="E61" s="41">
        <v>1213106.45</v>
      </c>
      <c r="F61" s="29">
        <f>E61/E65*100</f>
        <v>10.93686544925339</v>
      </c>
      <c r="G61" s="28">
        <v>118</v>
      </c>
      <c r="H61" s="29">
        <f>G61/G65*100</f>
        <v>7.559256886611148</v>
      </c>
      <c r="I61" s="41">
        <v>170579.06</v>
      </c>
      <c r="J61" s="29">
        <f>I61/I65*100</f>
        <v>4.211929801089322</v>
      </c>
      <c r="K61" s="28">
        <f t="shared" si="81"/>
        <v>984</v>
      </c>
      <c r="L61" s="29">
        <f>K61/K65*100</f>
        <v>2.0615532882193963</v>
      </c>
      <c r="M61" s="41">
        <f t="shared" si="82"/>
        <v>1383685.51</v>
      </c>
      <c r="N61" s="29">
        <f>M61/M65*100</f>
        <v>9.138180625162065</v>
      </c>
      <c r="O61" s="7">
        <f t="shared" si="4"/>
        <v>866</v>
      </c>
      <c r="P61" s="23">
        <f t="shared" si="5"/>
        <v>118</v>
      </c>
      <c r="Q61" s="9">
        <f t="shared" si="6"/>
        <v>0</v>
      </c>
      <c r="R61" s="9">
        <f t="shared" si="7"/>
        <v>0</v>
      </c>
      <c r="S61" s="2">
        <v>856</v>
      </c>
      <c r="T61" s="21">
        <v>1.96</v>
      </c>
      <c r="U61" s="20">
        <v>1199503.86</v>
      </c>
      <c r="V61" s="2">
        <v>10.74</v>
      </c>
      <c r="W61" s="20">
        <v>108</v>
      </c>
      <c r="X61" s="2">
        <v>8.15</v>
      </c>
      <c r="Y61" s="2">
        <v>152685.96</v>
      </c>
      <c r="Z61" s="2">
        <v>3.85</v>
      </c>
      <c r="AA61" s="2">
        <v>964</v>
      </c>
      <c r="AB61" s="2">
        <v>2.14</v>
      </c>
      <c r="AC61" s="2">
        <v>1352189.82</v>
      </c>
      <c r="AD61" s="2">
        <v>8.93</v>
      </c>
      <c r="AE61" s="9">
        <f t="shared" si="66"/>
        <v>10</v>
      </c>
      <c r="AF61" s="9">
        <f t="shared" si="67"/>
        <v>-0.08432315356291964</v>
      </c>
      <c r="AG61" s="9">
        <f t="shared" si="68"/>
        <v>13602.589999999851</v>
      </c>
      <c r="AH61" s="9">
        <f t="shared" si="69"/>
        <v>0.196865449253389</v>
      </c>
      <c r="AI61" s="9">
        <f t="shared" si="70"/>
        <v>10</v>
      </c>
      <c r="AJ61" s="9">
        <f t="shared" si="71"/>
        <v>-0.5907431133888528</v>
      </c>
      <c r="AK61" s="9">
        <f t="shared" si="72"/>
        <v>17893.100000000006</v>
      </c>
      <c r="AL61" s="9">
        <f t="shared" si="73"/>
        <v>0.3619298010893215</v>
      </c>
      <c r="AM61" s="9">
        <f t="shared" si="74"/>
        <v>20</v>
      </c>
      <c r="AN61" s="9">
        <f t="shared" si="75"/>
        <v>-0.0784467117806038</v>
      </c>
      <c r="AO61" s="9">
        <f t="shared" si="76"/>
        <v>31495.689999999944</v>
      </c>
      <c r="AP61" s="9">
        <f t="shared" si="77"/>
        <v>0.20818062516206481</v>
      </c>
    </row>
    <row r="62" spans="1:42" ht="12">
      <c r="A62" s="65"/>
      <c r="B62" s="40" t="s">
        <v>11</v>
      </c>
      <c r="C62" s="28">
        <v>621</v>
      </c>
      <c r="D62" s="29">
        <f>C62/C65*100</f>
        <v>1.345029239766082</v>
      </c>
      <c r="E62" s="41">
        <v>1888999.88</v>
      </c>
      <c r="F62" s="29">
        <f>E62/E65*100</f>
        <v>17.030440750863864</v>
      </c>
      <c r="G62" s="28">
        <v>101</v>
      </c>
      <c r="H62" s="29">
        <f>G62/G65*100</f>
        <v>6.47021140294683</v>
      </c>
      <c r="I62" s="41">
        <v>295410.63</v>
      </c>
      <c r="J62" s="29">
        <f>I62/I65*100</f>
        <v>7.294264818058976</v>
      </c>
      <c r="K62" s="28">
        <f t="shared" si="81"/>
        <v>722</v>
      </c>
      <c r="L62" s="29">
        <f>K62/K65*100</f>
        <v>1.512643774486183</v>
      </c>
      <c r="M62" s="41">
        <f t="shared" si="82"/>
        <v>2184410.51</v>
      </c>
      <c r="N62" s="29">
        <f>M62/M65*100</f>
        <v>14.426354583912918</v>
      </c>
      <c r="O62" s="7">
        <f t="shared" si="4"/>
        <v>621</v>
      </c>
      <c r="P62" s="23">
        <f t="shared" si="5"/>
        <v>101</v>
      </c>
      <c r="Q62" s="9">
        <f t="shared" si="6"/>
        <v>0</v>
      </c>
      <c r="R62" s="9">
        <f t="shared" si="7"/>
        <v>0</v>
      </c>
      <c r="S62" s="2">
        <v>668</v>
      </c>
      <c r="T62" s="21">
        <v>1.53</v>
      </c>
      <c r="U62" s="20">
        <v>2055725.58</v>
      </c>
      <c r="V62" s="2">
        <v>18.4</v>
      </c>
      <c r="W62" s="20">
        <v>93</v>
      </c>
      <c r="X62" s="2">
        <v>7.02</v>
      </c>
      <c r="Y62" s="2">
        <v>272752.7</v>
      </c>
      <c r="Z62" s="2">
        <v>6.87</v>
      </c>
      <c r="AA62" s="2">
        <v>761</v>
      </c>
      <c r="AB62" s="2">
        <v>1.69</v>
      </c>
      <c r="AC62" s="2">
        <v>2328478.28</v>
      </c>
      <c r="AD62" s="2">
        <v>15.38</v>
      </c>
      <c r="AE62" s="9">
        <f t="shared" si="66"/>
        <v>-47</v>
      </c>
      <c r="AF62" s="9">
        <f t="shared" si="67"/>
        <v>-0.18497076023391812</v>
      </c>
      <c r="AG62" s="9">
        <f t="shared" si="68"/>
        <v>-166725.7000000002</v>
      </c>
      <c r="AH62" s="9">
        <f t="shared" si="69"/>
        <v>-1.3695592491361346</v>
      </c>
      <c r="AI62" s="9">
        <f t="shared" si="70"/>
        <v>8</v>
      </c>
      <c r="AJ62" s="9">
        <f t="shared" si="71"/>
        <v>-0.54978859705317</v>
      </c>
      <c r="AK62" s="9">
        <f t="shared" si="72"/>
        <v>22657.929999999993</v>
      </c>
      <c r="AL62" s="9">
        <f t="shared" si="73"/>
        <v>0.4242648180589761</v>
      </c>
      <c r="AM62" s="9">
        <f t="shared" si="74"/>
        <v>-39</v>
      </c>
      <c r="AN62" s="9">
        <f t="shared" si="75"/>
        <v>-0.17735622551381702</v>
      </c>
      <c r="AO62" s="9">
        <f t="shared" si="76"/>
        <v>-144067.77000000002</v>
      </c>
      <c r="AP62" s="9">
        <f t="shared" si="77"/>
        <v>-0.9536454160870829</v>
      </c>
    </row>
    <row r="63" spans="1:42" ht="12">
      <c r="A63" s="65"/>
      <c r="B63" s="40" t="s">
        <v>12</v>
      </c>
      <c r="C63" s="28">
        <v>102</v>
      </c>
      <c r="D63" s="29">
        <f>C63/C65*100</f>
        <v>0.22092267706302796</v>
      </c>
      <c r="E63" s="41">
        <v>666764.02</v>
      </c>
      <c r="F63" s="29">
        <f>E63/E65*100</f>
        <v>6.011268321212286</v>
      </c>
      <c r="G63" s="28">
        <v>35</v>
      </c>
      <c r="H63" s="29">
        <f>G63/G65*100</f>
        <v>2.242152466367713</v>
      </c>
      <c r="I63" s="41">
        <v>240668.24</v>
      </c>
      <c r="J63" s="29">
        <f>I63/I65*100</f>
        <v>5.942568403365086</v>
      </c>
      <c r="K63" s="28">
        <f t="shared" si="81"/>
        <v>137</v>
      </c>
      <c r="L63" s="29">
        <f>K63/K65*100</f>
        <v>0.28702520374599316</v>
      </c>
      <c r="M63" s="41">
        <f t="shared" si="82"/>
        <v>907432.26</v>
      </c>
      <c r="N63" s="29">
        <f>M63/M65*100</f>
        <v>5.992893498594941</v>
      </c>
      <c r="O63" s="7">
        <f t="shared" si="4"/>
        <v>102</v>
      </c>
      <c r="P63" s="23">
        <f t="shared" si="5"/>
        <v>35</v>
      </c>
      <c r="Q63" s="9">
        <f t="shared" si="6"/>
        <v>0</v>
      </c>
      <c r="R63" s="9">
        <f t="shared" si="7"/>
        <v>0</v>
      </c>
      <c r="S63" s="2">
        <v>119</v>
      </c>
      <c r="T63" s="21">
        <v>0.27</v>
      </c>
      <c r="U63" s="20">
        <v>793151.88</v>
      </c>
      <c r="V63" s="2">
        <v>7.1</v>
      </c>
      <c r="W63" s="20">
        <v>36</v>
      </c>
      <c r="X63" s="2">
        <v>2.72</v>
      </c>
      <c r="Y63" s="2">
        <v>257032.96</v>
      </c>
      <c r="Z63" s="2">
        <v>6.48</v>
      </c>
      <c r="AA63" s="2">
        <v>155</v>
      </c>
      <c r="AB63" s="2">
        <v>0.34</v>
      </c>
      <c r="AC63" s="2">
        <v>1050184.84</v>
      </c>
      <c r="AD63" s="2">
        <v>6.94</v>
      </c>
      <c r="AE63" s="9">
        <f t="shared" si="66"/>
        <v>-17</v>
      </c>
      <c r="AF63" s="9">
        <f t="shared" si="67"/>
        <v>-0.04907732293697206</v>
      </c>
      <c r="AG63" s="9">
        <f t="shared" si="68"/>
        <v>-126387.85999999999</v>
      </c>
      <c r="AH63" s="9">
        <f t="shared" si="69"/>
        <v>-1.0887316787877133</v>
      </c>
      <c r="AI63" s="9">
        <f t="shared" si="70"/>
        <v>-1</v>
      </c>
      <c r="AJ63" s="9">
        <f t="shared" si="71"/>
        <v>-0.4778475336322874</v>
      </c>
      <c r="AK63" s="9">
        <f t="shared" si="72"/>
        <v>-16364.720000000001</v>
      </c>
      <c r="AL63" s="9">
        <f t="shared" si="73"/>
        <v>-0.5374315966349146</v>
      </c>
      <c r="AM63" s="9">
        <f t="shared" si="74"/>
        <v>-18</v>
      </c>
      <c r="AN63" s="9">
        <f t="shared" si="75"/>
        <v>-0.05297479625400686</v>
      </c>
      <c r="AO63" s="9">
        <f t="shared" si="76"/>
        <v>-142752.58000000007</v>
      </c>
      <c r="AP63" s="9">
        <f t="shared" si="77"/>
        <v>-0.9471065014050595</v>
      </c>
    </row>
    <row r="64" spans="1:42" ht="12" customHeight="1">
      <c r="A64" s="65"/>
      <c r="B64" s="42" t="s">
        <v>13</v>
      </c>
      <c r="C64" s="30">
        <v>24</v>
      </c>
      <c r="D64" s="31">
        <f>C64/C65*100</f>
        <v>0.05198180636777128</v>
      </c>
      <c r="E64" s="43">
        <v>462681</v>
      </c>
      <c r="F64" s="31">
        <f>E64/E65*100</f>
        <v>4.1713403163638345</v>
      </c>
      <c r="G64" s="28">
        <v>46</v>
      </c>
      <c r="H64" s="31">
        <f>G64/G65*100</f>
        <v>2.9468289557975655</v>
      </c>
      <c r="I64" s="43">
        <v>2999582.01</v>
      </c>
      <c r="J64" s="31">
        <f>I64/I65*100</f>
        <v>74.0655321862508</v>
      </c>
      <c r="K64" s="28">
        <f t="shared" si="81"/>
        <v>70</v>
      </c>
      <c r="L64" s="31">
        <f>K64/K65*100</f>
        <v>0.14665521359284323</v>
      </c>
      <c r="M64" s="43">
        <f t="shared" si="82"/>
        <v>3462263.01</v>
      </c>
      <c r="N64" s="31">
        <f>M64/M65*100</f>
        <v>22.865589419374125</v>
      </c>
      <c r="O64" s="7">
        <f t="shared" si="4"/>
        <v>24</v>
      </c>
      <c r="P64" s="23">
        <f t="shared" si="5"/>
        <v>46</v>
      </c>
      <c r="Q64" s="9">
        <f t="shared" si="6"/>
        <v>0</v>
      </c>
      <c r="R64" s="9">
        <f t="shared" si="7"/>
        <v>0</v>
      </c>
      <c r="S64" s="2">
        <v>22</v>
      </c>
      <c r="T64" s="21">
        <v>0.05</v>
      </c>
      <c r="U64" s="20">
        <v>431841.53</v>
      </c>
      <c r="V64" s="2">
        <v>3.87</v>
      </c>
      <c r="W64" s="20">
        <v>47</v>
      </c>
      <c r="X64" s="2">
        <v>3.55</v>
      </c>
      <c r="Y64" s="2">
        <v>2999948.15</v>
      </c>
      <c r="Z64" s="2">
        <v>75.6</v>
      </c>
      <c r="AA64" s="2">
        <v>69</v>
      </c>
      <c r="AB64" s="2">
        <v>0.15</v>
      </c>
      <c r="AC64" s="2">
        <v>3431789.68</v>
      </c>
      <c r="AD64" s="2">
        <v>22.67</v>
      </c>
      <c r="AE64" s="9">
        <f t="shared" si="66"/>
        <v>2</v>
      </c>
      <c r="AF64" s="9">
        <f t="shared" si="67"/>
        <v>0.0019818063677712744</v>
      </c>
      <c r="AG64" s="9">
        <f t="shared" si="68"/>
        <v>30839.469999999972</v>
      </c>
      <c r="AH64" s="9">
        <f t="shared" si="69"/>
        <v>0.3013403163638344</v>
      </c>
      <c r="AI64" s="9">
        <f t="shared" si="70"/>
        <v>-1</v>
      </c>
      <c r="AJ64" s="9">
        <f t="shared" si="71"/>
        <v>-0.6031710442024343</v>
      </c>
      <c r="AK64" s="9">
        <f t="shared" si="72"/>
        <v>-366.1400000001304</v>
      </c>
      <c r="AL64" s="9">
        <f t="shared" si="73"/>
        <v>-1.5344678137491883</v>
      </c>
      <c r="AM64" s="9">
        <f t="shared" si="74"/>
        <v>1</v>
      </c>
      <c r="AN64" s="9">
        <f t="shared" si="75"/>
        <v>-0.003344786407156769</v>
      </c>
      <c r="AO64" s="9">
        <f t="shared" si="76"/>
        <v>30473.32999999961</v>
      </c>
      <c r="AP64" s="9">
        <f t="shared" si="77"/>
        <v>0.195589419374123</v>
      </c>
    </row>
    <row r="65" spans="1:42" ht="12" customHeight="1">
      <c r="A65" s="66"/>
      <c r="B65" s="8" t="s">
        <v>14</v>
      </c>
      <c r="C65" s="33">
        <f aca="true" t="shared" si="83" ref="C65:N65">SUM(C56:C64)</f>
        <v>46170</v>
      </c>
      <c r="D65" s="32">
        <f t="shared" si="83"/>
        <v>99.99999999999999</v>
      </c>
      <c r="E65" s="46">
        <f t="shared" si="83"/>
        <v>11091902.48</v>
      </c>
      <c r="F65" s="32">
        <f t="shared" si="83"/>
        <v>99.99999999999999</v>
      </c>
      <c r="G65" s="33">
        <f t="shared" si="83"/>
        <v>1561</v>
      </c>
      <c r="H65" s="32">
        <f t="shared" si="83"/>
        <v>100.00000000000001</v>
      </c>
      <c r="I65" s="46">
        <f t="shared" si="83"/>
        <v>4049902.7299999995</v>
      </c>
      <c r="J65" s="32">
        <f t="shared" si="83"/>
        <v>100</v>
      </c>
      <c r="K65" s="33">
        <f t="shared" si="83"/>
        <v>47731</v>
      </c>
      <c r="L65" s="32">
        <f t="shared" si="83"/>
        <v>99.99999999999999</v>
      </c>
      <c r="M65" s="46">
        <f t="shared" si="83"/>
        <v>15141805.209999999</v>
      </c>
      <c r="N65" s="32">
        <f t="shared" si="83"/>
        <v>100</v>
      </c>
      <c r="O65" s="7">
        <f t="shared" si="4"/>
        <v>46170</v>
      </c>
      <c r="P65" s="23">
        <f t="shared" si="5"/>
        <v>1561</v>
      </c>
      <c r="Q65" s="9">
        <f t="shared" si="6"/>
        <v>0</v>
      </c>
      <c r="R65" s="9">
        <f t="shared" si="7"/>
        <v>0</v>
      </c>
      <c r="S65" s="2">
        <v>43632</v>
      </c>
      <c r="T65" s="2">
        <v>99.98999999999998</v>
      </c>
      <c r="U65" s="2">
        <v>11169922.030000001</v>
      </c>
      <c r="V65" s="2">
        <v>100</v>
      </c>
      <c r="W65" s="2">
        <v>1325</v>
      </c>
      <c r="X65" s="2">
        <v>100.02</v>
      </c>
      <c r="Y65" s="2">
        <v>3968079.9299999997</v>
      </c>
      <c r="Z65" s="2">
        <v>100.00999999999999</v>
      </c>
      <c r="AA65" s="2">
        <v>44957</v>
      </c>
      <c r="AB65" s="2">
        <v>99.98</v>
      </c>
      <c r="AC65" s="2">
        <v>15138001.959999999</v>
      </c>
      <c r="AD65" s="2">
        <v>100</v>
      </c>
      <c r="AE65" s="9">
        <f t="shared" si="66"/>
        <v>2538</v>
      </c>
      <c r="AF65" s="9">
        <f t="shared" si="67"/>
        <v>0.010000000000005116</v>
      </c>
      <c r="AG65" s="9">
        <f t="shared" si="68"/>
        <v>-78019.55000000075</v>
      </c>
      <c r="AH65" s="9">
        <f t="shared" si="69"/>
        <v>0</v>
      </c>
      <c r="AI65" s="9">
        <f t="shared" si="70"/>
        <v>236</v>
      </c>
      <c r="AJ65" s="9">
        <f t="shared" si="71"/>
        <v>-0.01999999999998181</v>
      </c>
      <c r="AK65" s="9">
        <f t="shared" si="72"/>
        <v>81822.79999999981</v>
      </c>
      <c r="AL65" s="9">
        <f t="shared" si="73"/>
        <v>-0.009999999999990905</v>
      </c>
      <c r="AM65" s="9">
        <f t="shared" si="74"/>
        <v>2774</v>
      </c>
      <c r="AN65" s="9">
        <f t="shared" si="75"/>
        <v>0.01999999999998181</v>
      </c>
      <c r="AO65" s="9">
        <f t="shared" si="76"/>
        <v>3803.25</v>
      </c>
      <c r="AP65" s="9">
        <f t="shared" si="77"/>
        <v>0</v>
      </c>
    </row>
    <row r="66" spans="1:42" ht="12" customHeight="1">
      <c r="A66" s="75" t="s">
        <v>52</v>
      </c>
      <c r="B66" s="38" t="s">
        <v>4</v>
      </c>
      <c r="C66" s="26">
        <v>3809</v>
      </c>
      <c r="D66" s="27">
        <f>C66/C75*100</f>
        <v>17.94328245713209</v>
      </c>
      <c r="E66" s="39">
        <v>277852.87</v>
      </c>
      <c r="F66" s="27">
        <f>E66/E75*100</f>
        <v>5.315114076922846</v>
      </c>
      <c r="G66" s="26">
        <v>125</v>
      </c>
      <c r="H66" s="27">
        <f>G66/G75*100</f>
        <v>14.898688915375446</v>
      </c>
      <c r="I66" s="39">
        <v>6024.72</v>
      </c>
      <c r="J66" s="27">
        <f>I66/I75*100</f>
        <v>0.24489224524962164</v>
      </c>
      <c r="K66" s="26">
        <f>C66+G66</f>
        <v>3934</v>
      </c>
      <c r="L66" s="27">
        <f>K66/K75*100</f>
        <v>17.82752526396882</v>
      </c>
      <c r="M66" s="39">
        <f>E66+I66</f>
        <v>283877.58999999997</v>
      </c>
      <c r="N66" s="27">
        <f>M66/M75*100</f>
        <v>3.692596163598055</v>
      </c>
      <c r="O66" s="7">
        <f t="shared" si="4"/>
        <v>3809</v>
      </c>
      <c r="P66" s="23">
        <f t="shared" si="5"/>
        <v>125</v>
      </c>
      <c r="Q66" s="9">
        <f t="shared" si="6"/>
        <v>0</v>
      </c>
      <c r="R66" s="9">
        <f t="shared" si="7"/>
        <v>0</v>
      </c>
      <c r="S66" s="2">
        <v>3845</v>
      </c>
      <c r="T66" s="21">
        <v>0.18798</v>
      </c>
      <c r="U66" s="20">
        <v>272527.30000000005</v>
      </c>
      <c r="V66" s="2">
        <v>0.04641</v>
      </c>
      <c r="W66" s="20">
        <v>124</v>
      </c>
      <c r="X66" s="2">
        <v>0.15696</v>
      </c>
      <c r="Y66" s="2">
        <v>5126.360000000001</v>
      </c>
      <c r="Z66" s="2">
        <v>0.00159</v>
      </c>
      <c r="AA66" s="2">
        <v>3969</v>
      </c>
      <c r="AB66" s="2">
        <v>0.18683</v>
      </c>
      <c r="AC66" s="2">
        <v>277653.66000000003</v>
      </c>
      <c r="AD66" s="2">
        <v>0.03051</v>
      </c>
      <c r="AE66" s="9">
        <f t="shared" si="66"/>
        <v>-36</v>
      </c>
      <c r="AF66" s="9">
        <f t="shared" si="67"/>
        <v>17.75530245713209</v>
      </c>
      <c r="AG66" s="9">
        <f t="shared" si="68"/>
        <v>5325.569999999949</v>
      </c>
      <c r="AH66" s="9">
        <f t="shared" si="69"/>
        <v>5.268704076922846</v>
      </c>
      <c r="AI66" s="9">
        <f t="shared" si="70"/>
        <v>1</v>
      </c>
      <c r="AJ66" s="9">
        <f t="shared" si="71"/>
        <v>14.741728915375447</v>
      </c>
      <c r="AK66" s="9">
        <f t="shared" si="72"/>
        <v>898.3599999999997</v>
      </c>
      <c r="AL66" s="9">
        <f t="shared" si="73"/>
        <v>0.24330224524962163</v>
      </c>
      <c r="AM66" s="9">
        <f t="shared" si="74"/>
        <v>-35</v>
      </c>
      <c r="AN66" s="9">
        <f t="shared" si="75"/>
        <v>17.64069526396882</v>
      </c>
      <c r="AO66" s="9">
        <f t="shared" si="76"/>
        <v>6223.929999999935</v>
      </c>
      <c r="AP66" s="9">
        <f t="shared" si="77"/>
        <v>3.662086163598055</v>
      </c>
    </row>
    <row r="67" spans="1:42" ht="12">
      <c r="A67" s="65"/>
      <c r="B67" s="40" t="s">
        <v>6</v>
      </c>
      <c r="C67" s="28">
        <v>12510</v>
      </c>
      <c r="D67" s="29">
        <f>C67/C75*100</f>
        <v>58.93159977388355</v>
      </c>
      <c r="E67" s="41">
        <v>1636595.5</v>
      </c>
      <c r="F67" s="29">
        <f>E67/E75*100</f>
        <v>31.30682717179989</v>
      </c>
      <c r="G67" s="28">
        <v>142</v>
      </c>
      <c r="H67" s="29">
        <f>G67/G75*100</f>
        <v>16.924910607866508</v>
      </c>
      <c r="I67" s="41">
        <v>21161.69</v>
      </c>
      <c r="J67" s="29">
        <f>I67/I75*100</f>
        <v>0.8601783613805231</v>
      </c>
      <c r="K67" s="28">
        <f aca="true" t="shared" si="84" ref="K67:K74">C67+G67</f>
        <v>12652</v>
      </c>
      <c r="L67" s="29">
        <f>K67/K75*100</f>
        <v>57.33448135224543</v>
      </c>
      <c r="M67" s="41">
        <f aca="true" t="shared" si="85" ref="M67:M74">E67+I67</f>
        <v>1657757.19</v>
      </c>
      <c r="N67" s="29">
        <f>M67/M75*100</f>
        <v>21.563617755001697</v>
      </c>
      <c r="O67" s="7">
        <f t="shared" si="4"/>
        <v>12510</v>
      </c>
      <c r="P67" s="23">
        <f t="shared" si="5"/>
        <v>142</v>
      </c>
      <c r="Q67" s="9">
        <f t="shared" si="6"/>
        <v>0</v>
      </c>
      <c r="R67" s="9">
        <f t="shared" si="7"/>
        <v>0</v>
      </c>
      <c r="S67" s="2">
        <v>11157</v>
      </c>
      <c r="T67" s="21">
        <v>0.54547</v>
      </c>
      <c r="U67" s="20">
        <v>1475900.86</v>
      </c>
      <c r="V67" s="2">
        <v>0.25132</v>
      </c>
      <c r="W67" s="20">
        <v>121</v>
      </c>
      <c r="X67" s="2">
        <v>0.15316</v>
      </c>
      <c r="Y67" s="2">
        <v>17450.75</v>
      </c>
      <c r="Z67" s="2">
        <v>0.00541</v>
      </c>
      <c r="AA67" s="2">
        <v>11278</v>
      </c>
      <c r="AB67" s="2">
        <v>0.53088</v>
      </c>
      <c r="AC67" s="2">
        <v>1493351.61</v>
      </c>
      <c r="AD67" s="2">
        <v>0.16411</v>
      </c>
      <c r="AE67" s="9">
        <f t="shared" si="66"/>
        <v>1353</v>
      </c>
      <c r="AF67" s="9">
        <f t="shared" si="67"/>
        <v>58.386129773883546</v>
      </c>
      <c r="AG67" s="9">
        <f t="shared" si="68"/>
        <v>160694.6399999999</v>
      </c>
      <c r="AH67" s="9">
        <f t="shared" si="69"/>
        <v>31.05550717179989</v>
      </c>
      <c r="AI67" s="9">
        <f t="shared" si="70"/>
        <v>21</v>
      </c>
      <c r="AJ67" s="9">
        <f t="shared" si="71"/>
        <v>16.771750607866508</v>
      </c>
      <c r="AK67" s="9">
        <f t="shared" si="72"/>
        <v>3710.9399999999987</v>
      </c>
      <c r="AL67" s="9">
        <f t="shared" si="73"/>
        <v>0.854768361380523</v>
      </c>
      <c r="AM67" s="9">
        <f t="shared" si="74"/>
        <v>1374</v>
      </c>
      <c r="AN67" s="9">
        <f t="shared" si="75"/>
        <v>56.80360135224543</v>
      </c>
      <c r="AO67" s="9">
        <f t="shared" si="76"/>
        <v>164405.57999999984</v>
      </c>
      <c r="AP67" s="9">
        <f t="shared" si="77"/>
        <v>21.399507755001697</v>
      </c>
    </row>
    <row r="68" spans="1:42" ht="12">
      <c r="A68" s="65"/>
      <c r="B68" s="40" t="s">
        <v>7</v>
      </c>
      <c r="C68" s="28">
        <v>2108</v>
      </c>
      <c r="D68" s="29">
        <f>C68/C75*100</f>
        <v>9.930280761258716</v>
      </c>
      <c r="E68" s="41">
        <v>508263.3</v>
      </c>
      <c r="F68" s="29">
        <f>E68/E75*100</f>
        <v>9.722690359877367</v>
      </c>
      <c r="G68" s="28">
        <v>90</v>
      </c>
      <c r="H68" s="29">
        <f>G68/G75*100</f>
        <v>10.727056019070321</v>
      </c>
      <c r="I68" s="41">
        <v>22209.82</v>
      </c>
      <c r="J68" s="29">
        <f>I68/I75*100</f>
        <v>0.9027826498808162</v>
      </c>
      <c r="K68" s="28">
        <f t="shared" si="84"/>
        <v>2198</v>
      </c>
      <c r="L68" s="29">
        <f>K68/K75*100</f>
        <v>9.96057461367653</v>
      </c>
      <c r="M68" s="41">
        <f t="shared" si="85"/>
        <v>530473.12</v>
      </c>
      <c r="N68" s="29">
        <f>M68/M75*100</f>
        <v>6.9002382604554695</v>
      </c>
      <c r="O68" s="7">
        <f t="shared" si="4"/>
        <v>2108</v>
      </c>
      <c r="P68" s="23">
        <f t="shared" si="5"/>
        <v>90</v>
      </c>
      <c r="Q68" s="9">
        <f t="shared" si="6"/>
        <v>0</v>
      </c>
      <c r="R68" s="9">
        <f t="shared" si="7"/>
        <v>0</v>
      </c>
      <c r="S68" s="2">
        <v>2214</v>
      </c>
      <c r="T68" s="21">
        <v>0.10824</v>
      </c>
      <c r="U68" s="20">
        <v>534582.95</v>
      </c>
      <c r="V68" s="2">
        <v>0.09103</v>
      </c>
      <c r="W68" s="20">
        <v>76</v>
      </c>
      <c r="X68" s="2">
        <v>0.0962</v>
      </c>
      <c r="Y68" s="2">
        <v>18885.589999999997</v>
      </c>
      <c r="Z68" s="2">
        <v>0.00585</v>
      </c>
      <c r="AA68" s="2">
        <v>2290</v>
      </c>
      <c r="AB68" s="2">
        <v>0.1078</v>
      </c>
      <c r="AC68" s="2">
        <v>553468.5399999999</v>
      </c>
      <c r="AD68" s="2">
        <v>0.06082</v>
      </c>
      <c r="AE68" s="9">
        <f t="shared" si="66"/>
        <v>-106</v>
      </c>
      <c r="AF68" s="9">
        <f t="shared" si="67"/>
        <v>9.822040761258716</v>
      </c>
      <c r="AG68" s="9">
        <f t="shared" si="68"/>
        <v>-26319.649999999965</v>
      </c>
      <c r="AH68" s="9">
        <f t="shared" si="69"/>
        <v>9.631660359877367</v>
      </c>
      <c r="AI68" s="9">
        <f t="shared" si="70"/>
        <v>14</v>
      </c>
      <c r="AJ68" s="9">
        <f t="shared" si="71"/>
        <v>10.630856019070322</v>
      </c>
      <c r="AK68" s="9">
        <f t="shared" si="72"/>
        <v>3324.230000000003</v>
      </c>
      <c r="AL68" s="9">
        <f t="shared" si="73"/>
        <v>0.8969326498808162</v>
      </c>
      <c r="AM68" s="9">
        <f t="shared" si="74"/>
        <v>-92</v>
      </c>
      <c r="AN68" s="9">
        <f t="shared" si="75"/>
        <v>9.85277461367653</v>
      </c>
      <c r="AO68" s="9">
        <f t="shared" si="76"/>
        <v>-22995.419999999925</v>
      </c>
      <c r="AP68" s="9">
        <f t="shared" si="77"/>
        <v>6.83941826045547</v>
      </c>
    </row>
    <row r="69" spans="1:42" ht="12">
      <c r="A69" s="65"/>
      <c r="B69" s="40" t="s">
        <v>8</v>
      </c>
      <c r="C69" s="28">
        <v>1367</v>
      </c>
      <c r="D69" s="29">
        <f>C69/C75*100</f>
        <v>6.439608064820049</v>
      </c>
      <c r="E69" s="41">
        <v>512134.01</v>
      </c>
      <c r="F69" s="29">
        <f>E69/E75*100</f>
        <v>9.796734098236758</v>
      </c>
      <c r="G69" s="28">
        <v>116</v>
      </c>
      <c r="H69" s="29">
        <f>G69/G75*100</f>
        <v>13.825983313468415</v>
      </c>
      <c r="I69" s="41">
        <v>45745.33</v>
      </c>
      <c r="J69" s="29">
        <f>I69/I75*100</f>
        <v>1.859451820729407</v>
      </c>
      <c r="K69" s="28">
        <f t="shared" si="84"/>
        <v>1483</v>
      </c>
      <c r="L69" s="29">
        <f>K69/K75*100</f>
        <v>6.720442289391398</v>
      </c>
      <c r="M69" s="41">
        <f t="shared" si="85"/>
        <v>557879.34</v>
      </c>
      <c r="N69" s="29">
        <f>M69/M75*100</f>
        <v>7.256730306307784</v>
      </c>
      <c r="O69" s="7">
        <f t="shared" si="4"/>
        <v>1367</v>
      </c>
      <c r="P69" s="23">
        <f t="shared" si="5"/>
        <v>116</v>
      </c>
      <c r="Q69" s="9">
        <f t="shared" si="6"/>
        <v>0</v>
      </c>
      <c r="R69" s="9">
        <f t="shared" si="7"/>
        <v>0</v>
      </c>
      <c r="S69" s="2">
        <v>1480</v>
      </c>
      <c r="T69" s="21">
        <v>0.07236</v>
      </c>
      <c r="U69" s="20">
        <v>557535.55</v>
      </c>
      <c r="V69" s="2">
        <v>0.09494</v>
      </c>
      <c r="W69" s="20">
        <v>119</v>
      </c>
      <c r="X69" s="2">
        <v>0.15063</v>
      </c>
      <c r="Y69" s="2">
        <v>46598.920000000006</v>
      </c>
      <c r="Z69" s="2">
        <v>0.01444</v>
      </c>
      <c r="AA69" s="2">
        <v>1599</v>
      </c>
      <c r="AB69" s="2">
        <v>0.07527</v>
      </c>
      <c r="AC69" s="2">
        <v>604134.4700000001</v>
      </c>
      <c r="AD69" s="2">
        <v>0.06639</v>
      </c>
      <c r="AE69" s="9">
        <f t="shared" si="66"/>
        <v>-113</v>
      </c>
      <c r="AF69" s="9">
        <f t="shared" si="67"/>
        <v>6.367248064820049</v>
      </c>
      <c r="AG69" s="9">
        <f t="shared" si="68"/>
        <v>-45401.54000000004</v>
      </c>
      <c r="AH69" s="9">
        <f t="shared" si="69"/>
        <v>9.701794098236759</v>
      </c>
      <c r="AI69" s="9">
        <f t="shared" si="70"/>
        <v>-3</v>
      </c>
      <c r="AJ69" s="9">
        <f t="shared" si="71"/>
        <v>13.675353313468415</v>
      </c>
      <c r="AK69" s="9">
        <f t="shared" si="72"/>
        <v>-853.5900000000038</v>
      </c>
      <c r="AL69" s="9">
        <f t="shared" si="73"/>
        <v>1.845011820729407</v>
      </c>
      <c r="AM69" s="9">
        <f t="shared" si="74"/>
        <v>-116</v>
      </c>
      <c r="AN69" s="9">
        <f t="shared" si="75"/>
        <v>6.6451722893913985</v>
      </c>
      <c r="AO69" s="9">
        <f t="shared" si="76"/>
        <v>-46255.13000000012</v>
      </c>
      <c r="AP69" s="9">
        <f t="shared" si="77"/>
        <v>7.1903403063077835</v>
      </c>
    </row>
    <row r="70" spans="1:42" ht="12">
      <c r="A70" s="65"/>
      <c r="B70" s="40" t="s">
        <v>9</v>
      </c>
      <c r="C70" s="28">
        <v>776</v>
      </c>
      <c r="D70" s="29">
        <f>C70/C75*100</f>
        <v>3.6555492745430564</v>
      </c>
      <c r="E70" s="41">
        <v>541476.33</v>
      </c>
      <c r="F70" s="29">
        <f>E70/E75*100</f>
        <v>10.358030362988584</v>
      </c>
      <c r="G70" s="28">
        <v>142</v>
      </c>
      <c r="H70" s="29">
        <f>G70/G75*100</f>
        <v>16.924910607866508</v>
      </c>
      <c r="I70" s="41">
        <v>100449.93</v>
      </c>
      <c r="J70" s="29">
        <f>I70/I75*100</f>
        <v>4.083079195857621</v>
      </c>
      <c r="K70" s="28">
        <f t="shared" si="84"/>
        <v>918</v>
      </c>
      <c r="L70" s="29">
        <f>K70/K75*100</f>
        <v>4.160058005166086</v>
      </c>
      <c r="M70" s="41">
        <f t="shared" si="85"/>
        <v>641926.26</v>
      </c>
      <c r="N70" s="29">
        <f>M70/M75*100</f>
        <v>8.349987912004073</v>
      </c>
      <c r="O70" s="7">
        <f t="shared" si="4"/>
        <v>776</v>
      </c>
      <c r="P70" s="23">
        <f t="shared" si="5"/>
        <v>142</v>
      </c>
      <c r="Q70" s="9">
        <f t="shared" si="6"/>
        <v>0</v>
      </c>
      <c r="R70" s="9">
        <f t="shared" si="7"/>
        <v>0</v>
      </c>
      <c r="S70" s="2">
        <v>901</v>
      </c>
      <c r="T70" s="21">
        <v>0.04405</v>
      </c>
      <c r="U70" s="20">
        <v>626793.25</v>
      </c>
      <c r="V70" s="2">
        <v>0.10673</v>
      </c>
      <c r="W70" s="20">
        <v>128</v>
      </c>
      <c r="X70" s="2">
        <v>0.16203</v>
      </c>
      <c r="Y70" s="2">
        <v>91954.38</v>
      </c>
      <c r="Z70" s="2">
        <v>0.0285</v>
      </c>
      <c r="AA70" s="2">
        <v>1029</v>
      </c>
      <c r="AB70" s="2">
        <v>0.04844</v>
      </c>
      <c r="AC70" s="2">
        <v>718747.63</v>
      </c>
      <c r="AD70" s="2">
        <v>0.07899</v>
      </c>
      <c r="AE70" s="9">
        <f t="shared" si="66"/>
        <v>-125</v>
      </c>
      <c r="AF70" s="9">
        <f t="shared" si="67"/>
        <v>3.6114992745430565</v>
      </c>
      <c r="AG70" s="9">
        <f t="shared" si="68"/>
        <v>-85316.92000000004</v>
      </c>
      <c r="AH70" s="9">
        <f t="shared" si="69"/>
        <v>10.251300362988584</v>
      </c>
      <c r="AI70" s="9">
        <f t="shared" si="70"/>
        <v>14</v>
      </c>
      <c r="AJ70" s="9">
        <f t="shared" si="71"/>
        <v>16.762880607866506</v>
      </c>
      <c r="AK70" s="9">
        <f t="shared" si="72"/>
        <v>8495.549999999988</v>
      </c>
      <c r="AL70" s="9">
        <f t="shared" si="73"/>
        <v>4.054579195857621</v>
      </c>
      <c r="AM70" s="9">
        <f t="shared" si="74"/>
        <v>-111</v>
      </c>
      <c r="AN70" s="9">
        <f t="shared" si="75"/>
        <v>4.111618005166085</v>
      </c>
      <c r="AO70" s="9">
        <f t="shared" si="76"/>
        <v>-76821.37</v>
      </c>
      <c r="AP70" s="9">
        <f t="shared" si="77"/>
        <v>8.270997912004074</v>
      </c>
    </row>
    <row r="71" spans="1:42" ht="12">
      <c r="A71" s="65"/>
      <c r="B71" s="40" t="s">
        <v>10</v>
      </c>
      <c r="C71" s="28">
        <v>385</v>
      </c>
      <c r="D71" s="29">
        <f>C71/C75*100</f>
        <v>1.8136423591482949</v>
      </c>
      <c r="E71" s="41">
        <v>536702.3</v>
      </c>
      <c r="F71" s="29">
        <f>E71/E75*100</f>
        <v>10.266706800066052</v>
      </c>
      <c r="G71" s="28">
        <v>89</v>
      </c>
      <c r="H71" s="29">
        <f>G71/G75*100</f>
        <v>10.607866507747318</v>
      </c>
      <c r="I71" s="41">
        <v>127066.64</v>
      </c>
      <c r="J71" s="29">
        <f>I71/I75*100</f>
        <v>5.164992691100231</v>
      </c>
      <c r="K71" s="28">
        <f t="shared" si="84"/>
        <v>474</v>
      </c>
      <c r="L71" s="29">
        <f>K71/K75*100</f>
        <v>2.1480038065890246</v>
      </c>
      <c r="M71" s="41">
        <f t="shared" si="85"/>
        <v>663768.9400000001</v>
      </c>
      <c r="N71" s="29">
        <f>M71/M75*100</f>
        <v>8.634111066532403</v>
      </c>
      <c r="O71" s="7">
        <f aca="true" t="shared" si="86" ref="O71:O134">C71</f>
        <v>385</v>
      </c>
      <c r="P71" s="23">
        <f aca="true" t="shared" si="87" ref="P71:P134">G71</f>
        <v>89</v>
      </c>
      <c r="Q71" s="9">
        <f aca="true" t="shared" si="88" ref="Q71:Q134">C71+G71-K71</f>
        <v>0</v>
      </c>
      <c r="R71" s="9">
        <f aca="true" t="shared" si="89" ref="R71:R134">E71+I71-M71</f>
        <v>0</v>
      </c>
      <c r="S71" s="2">
        <v>483</v>
      </c>
      <c r="T71" s="21">
        <v>0.02361</v>
      </c>
      <c r="U71" s="20">
        <v>679157.48</v>
      </c>
      <c r="V71" s="2">
        <v>0.11565</v>
      </c>
      <c r="W71" s="20">
        <v>81</v>
      </c>
      <c r="X71" s="2">
        <v>0.10253</v>
      </c>
      <c r="Y71" s="2">
        <v>118719.84</v>
      </c>
      <c r="Z71" s="2">
        <v>0.03679</v>
      </c>
      <c r="AA71" s="2">
        <v>564</v>
      </c>
      <c r="AB71" s="2">
        <v>0.02655</v>
      </c>
      <c r="AC71" s="2">
        <v>797877.32</v>
      </c>
      <c r="AD71" s="2">
        <v>0.08768</v>
      </c>
      <c r="AE71" s="9">
        <f t="shared" si="66"/>
        <v>-98</v>
      </c>
      <c r="AF71" s="9">
        <f t="shared" si="67"/>
        <v>1.790032359148295</v>
      </c>
      <c r="AG71" s="9">
        <f t="shared" si="68"/>
        <v>-142455.17999999993</v>
      </c>
      <c r="AH71" s="9">
        <f t="shared" si="69"/>
        <v>10.151056800066051</v>
      </c>
      <c r="AI71" s="9">
        <f t="shared" si="70"/>
        <v>8</v>
      </c>
      <c r="AJ71" s="9">
        <f t="shared" si="71"/>
        <v>10.505336507747318</v>
      </c>
      <c r="AK71" s="9">
        <f t="shared" si="72"/>
        <v>8346.800000000003</v>
      </c>
      <c r="AL71" s="9">
        <f t="shared" si="73"/>
        <v>5.128202691100231</v>
      </c>
      <c r="AM71" s="9">
        <f t="shared" si="74"/>
        <v>-90</v>
      </c>
      <c r="AN71" s="9">
        <f t="shared" si="75"/>
        <v>2.1214538065890247</v>
      </c>
      <c r="AO71" s="9">
        <f t="shared" si="76"/>
        <v>-134108.3799999999</v>
      </c>
      <c r="AP71" s="9">
        <f t="shared" si="77"/>
        <v>8.546431066532403</v>
      </c>
    </row>
    <row r="72" spans="1:42" ht="12">
      <c r="A72" s="65"/>
      <c r="B72" s="40" t="s">
        <v>11</v>
      </c>
      <c r="C72" s="28">
        <v>214</v>
      </c>
      <c r="D72" s="29">
        <f>C72/C75*100</f>
        <v>1.0081025061239872</v>
      </c>
      <c r="E72" s="41">
        <v>634286.86</v>
      </c>
      <c r="F72" s="29">
        <f>E72/E75*100</f>
        <v>12.133425213110774</v>
      </c>
      <c r="G72" s="28">
        <v>64</v>
      </c>
      <c r="H72" s="29">
        <f>G72/G75*100</f>
        <v>7.628128724672228</v>
      </c>
      <c r="I72" s="41">
        <v>193927.21</v>
      </c>
      <c r="J72" s="29">
        <f>I72/I75*100</f>
        <v>7.882734778030327</v>
      </c>
      <c r="K72" s="28">
        <f t="shared" si="84"/>
        <v>278</v>
      </c>
      <c r="L72" s="29">
        <f>K72/K75*100</f>
        <v>1.2597997009108624</v>
      </c>
      <c r="M72" s="41">
        <f t="shared" si="85"/>
        <v>828214.07</v>
      </c>
      <c r="N72" s="29">
        <f>M72/M75*100</f>
        <v>10.773164931828298</v>
      </c>
      <c r="O72" s="7">
        <f t="shared" si="86"/>
        <v>214</v>
      </c>
      <c r="P72" s="23">
        <f t="shared" si="87"/>
        <v>64</v>
      </c>
      <c r="Q72" s="9">
        <f t="shared" si="88"/>
        <v>0</v>
      </c>
      <c r="R72" s="9">
        <f t="shared" si="89"/>
        <v>0</v>
      </c>
      <c r="S72" s="2">
        <v>277</v>
      </c>
      <c r="T72" s="21">
        <v>0.01354</v>
      </c>
      <c r="U72" s="20">
        <v>847227.1599999999</v>
      </c>
      <c r="V72" s="2">
        <v>0.14427</v>
      </c>
      <c r="W72" s="20">
        <v>62</v>
      </c>
      <c r="X72" s="2">
        <v>0.07848</v>
      </c>
      <c r="Y72" s="2">
        <v>184154.4</v>
      </c>
      <c r="Z72" s="2">
        <v>0.05707</v>
      </c>
      <c r="AA72" s="2">
        <v>339</v>
      </c>
      <c r="AB72" s="2">
        <v>0.01596</v>
      </c>
      <c r="AC72" s="2">
        <v>1031381.5599999999</v>
      </c>
      <c r="AD72" s="2">
        <v>0.11334</v>
      </c>
      <c r="AE72" s="9">
        <f t="shared" si="66"/>
        <v>-63</v>
      </c>
      <c r="AF72" s="9">
        <f t="shared" si="67"/>
        <v>0.9945625061239872</v>
      </c>
      <c r="AG72" s="9">
        <f t="shared" si="68"/>
        <v>-212940.29999999993</v>
      </c>
      <c r="AH72" s="9">
        <f t="shared" si="69"/>
        <v>11.989155213110774</v>
      </c>
      <c r="AI72" s="9">
        <f t="shared" si="70"/>
        <v>2</v>
      </c>
      <c r="AJ72" s="9">
        <f t="shared" si="71"/>
        <v>7.549648724672228</v>
      </c>
      <c r="AK72" s="9">
        <f t="shared" si="72"/>
        <v>9772.809999999998</v>
      </c>
      <c r="AL72" s="9">
        <f t="shared" si="73"/>
        <v>7.825664778030327</v>
      </c>
      <c r="AM72" s="9">
        <f t="shared" si="74"/>
        <v>-61</v>
      </c>
      <c r="AN72" s="9">
        <f t="shared" si="75"/>
        <v>1.2438397009108624</v>
      </c>
      <c r="AO72" s="9">
        <f t="shared" si="76"/>
        <v>-203167.49</v>
      </c>
      <c r="AP72" s="9">
        <f t="shared" si="77"/>
        <v>10.659824931828297</v>
      </c>
    </row>
    <row r="73" spans="1:42" ht="12">
      <c r="A73" s="65"/>
      <c r="B73" s="40" t="s">
        <v>12</v>
      </c>
      <c r="C73" s="28">
        <v>48</v>
      </c>
      <c r="D73" s="29">
        <f>C73/C75*100</f>
        <v>0.22611644997173544</v>
      </c>
      <c r="E73" s="41">
        <v>309868.38</v>
      </c>
      <c r="F73" s="29">
        <f>E73/E75*100</f>
        <v>5.927546433230211</v>
      </c>
      <c r="G73" s="28">
        <v>25</v>
      </c>
      <c r="H73" s="29">
        <f>G73/G75*100</f>
        <v>2.9797377830750893</v>
      </c>
      <c r="I73" s="41">
        <v>177440.35</v>
      </c>
      <c r="J73" s="29">
        <f>I73/I75*100</f>
        <v>7.212578461634517</v>
      </c>
      <c r="K73" s="28">
        <f t="shared" si="84"/>
        <v>73</v>
      </c>
      <c r="L73" s="29">
        <f>K73/K75*100</f>
        <v>0.33081071282911134</v>
      </c>
      <c r="M73" s="41">
        <f t="shared" si="85"/>
        <v>487308.73</v>
      </c>
      <c r="N73" s="29">
        <f>M73/M75*100</f>
        <v>6.338768575870468</v>
      </c>
      <c r="O73" s="7">
        <f t="shared" si="86"/>
        <v>48</v>
      </c>
      <c r="P73" s="23">
        <f t="shared" si="87"/>
        <v>25</v>
      </c>
      <c r="Q73" s="9">
        <f t="shared" si="88"/>
        <v>0</v>
      </c>
      <c r="R73" s="9">
        <f t="shared" si="89"/>
        <v>0</v>
      </c>
      <c r="S73" s="2">
        <v>78</v>
      </c>
      <c r="T73" s="21">
        <v>0.00381</v>
      </c>
      <c r="U73" s="20">
        <v>500697.77</v>
      </c>
      <c r="V73" s="2">
        <v>0.08526</v>
      </c>
      <c r="W73" s="20">
        <v>26</v>
      </c>
      <c r="X73" s="2">
        <v>0.03291</v>
      </c>
      <c r="Y73" s="2">
        <v>180381.96000000002</v>
      </c>
      <c r="Z73" s="2">
        <v>0.0559</v>
      </c>
      <c r="AA73" s="2">
        <v>104</v>
      </c>
      <c r="AB73" s="2">
        <v>0.0049</v>
      </c>
      <c r="AC73" s="2">
        <v>681079.73</v>
      </c>
      <c r="AD73" s="2">
        <v>0.07485</v>
      </c>
      <c r="AE73" s="9">
        <f t="shared" si="66"/>
        <v>-30</v>
      </c>
      <c r="AF73" s="9">
        <f t="shared" si="67"/>
        <v>0.22230644997173543</v>
      </c>
      <c r="AG73" s="9">
        <f t="shared" si="68"/>
        <v>-190829.39</v>
      </c>
      <c r="AH73" s="9">
        <f t="shared" si="69"/>
        <v>5.842286433230211</v>
      </c>
      <c r="AI73" s="9">
        <f t="shared" si="70"/>
        <v>-1</v>
      </c>
      <c r="AJ73" s="9">
        <f t="shared" si="71"/>
        <v>2.946827783075089</v>
      </c>
      <c r="AK73" s="9">
        <f t="shared" si="72"/>
        <v>-2941.610000000015</v>
      </c>
      <c r="AL73" s="9">
        <f t="shared" si="73"/>
        <v>7.156678461634517</v>
      </c>
      <c r="AM73" s="9">
        <f t="shared" si="74"/>
        <v>-31</v>
      </c>
      <c r="AN73" s="9">
        <f t="shared" si="75"/>
        <v>0.3259107128291113</v>
      </c>
      <c r="AO73" s="9">
        <f t="shared" si="76"/>
        <v>-193771</v>
      </c>
      <c r="AP73" s="9">
        <f t="shared" si="77"/>
        <v>6.263918575870468</v>
      </c>
    </row>
    <row r="74" spans="1:42" ht="12">
      <c r="A74" s="65"/>
      <c r="B74" s="42" t="s">
        <v>13</v>
      </c>
      <c r="C74" s="30">
        <v>11</v>
      </c>
      <c r="D74" s="31">
        <f>C74/C75*100</f>
        <v>0.0518183531185227</v>
      </c>
      <c r="E74" s="43">
        <v>270419.82</v>
      </c>
      <c r="F74" s="31">
        <f>E74/E75*100</f>
        <v>5.172925483767514</v>
      </c>
      <c r="G74" s="30">
        <v>46</v>
      </c>
      <c r="H74" s="31">
        <f>G74/G75*100</f>
        <v>5.482717520858165</v>
      </c>
      <c r="I74" s="43">
        <v>1766125.71</v>
      </c>
      <c r="J74" s="31">
        <f>I74/I75*100</f>
        <v>71.78930979613693</v>
      </c>
      <c r="K74" s="28">
        <f t="shared" si="84"/>
        <v>57</v>
      </c>
      <c r="L74" s="31">
        <f>K74/K75*100</f>
        <v>0.2583042552227308</v>
      </c>
      <c r="M74" s="43">
        <f t="shared" si="85"/>
        <v>2036545.53</v>
      </c>
      <c r="N74" s="31">
        <f>M74/M75*100</f>
        <v>26.49078502840175</v>
      </c>
      <c r="O74" s="7">
        <f t="shared" si="86"/>
        <v>11</v>
      </c>
      <c r="P74" s="23">
        <f t="shared" si="87"/>
        <v>46</v>
      </c>
      <c r="Q74" s="9">
        <f t="shared" si="88"/>
        <v>0</v>
      </c>
      <c r="R74" s="9">
        <f t="shared" si="89"/>
        <v>0</v>
      </c>
      <c r="S74" s="2">
        <v>19</v>
      </c>
      <c r="T74" s="21">
        <v>0.00093</v>
      </c>
      <c r="U74" s="20">
        <v>378195.29</v>
      </c>
      <c r="V74" s="2">
        <v>0.0644</v>
      </c>
      <c r="W74" s="20">
        <v>53</v>
      </c>
      <c r="X74" s="2">
        <v>0.06709</v>
      </c>
      <c r="Y74" s="2">
        <v>2563763.08</v>
      </c>
      <c r="Z74" s="2">
        <v>0.79446</v>
      </c>
      <c r="AA74" s="2">
        <v>72</v>
      </c>
      <c r="AB74" s="2">
        <v>0.00339</v>
      </c>
      <c r="AC74" s="2">
        <v>2941958.37</v>
      </c>
      <c r="AD74" s="2">
        <v>0.3233</v>
      </c>
      <c r="AE74" s="9">
        <f t="shared" si="66"/>
        <v>-8</v>
      </c>
      <c r="AF74" s="9">
        <f t="shared" si="67"/>
        <v>0.0508883531185227</v>
      </c>
      <c r="AG74" s="9">
        <f t="shared" si="68"/>
        <v>-107775.46999999997</v>
      </c>
      <c r="AH74" s="9">
        <f t="shared" si="69"/>
        <v>5.108525483767514</v>
      </c>
      <c r="AI74" s="9">
        <f t="shared" si="70"/>
        <v>-7</v>
      </c>
      <c r="AJ74" s="9">
        <f t="shared" si="71"/>
        <v>5.415627520858164</v>
      </c>
      <c r="AK74" s="9">
        <f t="shared" si="72"/>
        <v>-797637.3700000001</v>
      </c>
      <c r="AL74" s="9">
        <f t="shared" si="73"/>
        <v>70.99484979613693</v>
      </c>
      <c r="AM74" s="9">
        <f t="shared" si="74"/>
        <v>-15</v>
      </c>
      <c r="AN74" s="9">
        <f t="shared" si="75"/>
        <v>0.2549142552227308</v>
      </c>
      <c r="AO74" s="9">
        <f t="shared" si="76"/>
        <v>-905412.8400000001</v>
      </c>
      <c r="AP74" s="9">
        <f t="shared" si="77"/>
        <v>26.16748502840175</v>
      </c>
    </row>
    <row r="75" spans="1:42" ht="12">
      <c r="A75" s="66"/>
      <c r="B75" s="44" t="s">
        <v>14</v>
      </c>
      <c r="C75" s="33">
        <f aca="true" t="shared" si="90" ref="C75:N75">SUM(C66:C74)</f>
        <v>21228</v>
      </c>
      <c r="D75" s="32">
        <f>SUM(D66:D74)</f>
        <v>100</v>
      </c>
      <c r="E75" s="46">
        <f t="shared" si="90"/>
        <v>5227599.37</v>
      </c>
      <c r="F75" s="32">
        <f t="shared" si="90"/>
        <v>99.99999999999999</v>
      </c>
      <c r="G75" s="33">
        <f t="shared" si="90"/>
        <v>839</v>
      </c>
      <c r="H75" s="32">
        <f t="shared" si="90"/>
        <v>99.99999999999999</v>
      </c>
      <c r="I75" s="46">
        <f t="shared" si="90"/>
        <v>2460151.4</v>
      </c>
      <c r="J75" s="32">
        <f t="shared" si="90"/>
        <v>100</v>
      </c>
      <c r="K75" s="33">
        <f t="shared" si="90"/>
        <v>22067</v>
      </c>
      <c r="L75" s="32">
        <f t="shared" si="90"/>
        <v>100</v>
      </c>
      <c r="M75" s="46">
        <f t="shared" si="90"/>
        <v>7687750.7700000005</v>
      </c>
      <c r="N75" s="32">
        <f t="shared" si="90"/>
        <v>100</v>
      </c>
      <c r="O75" s="7">
        <f t="shared" si="86"/>
        <v>21228</v>
      </c>
      <c r="P75" s="23">
        <f t="shared" si="87"/>
        <v>839</v>
      </c>
      <c r="Q75" s="9">
        <f t="shared" si="88"/>
        <v>0</v>
      </c>
      <c r="R75" s="9">
        <f t="shared" si="89"/>
        <v>0</v>
      </c>
      <c r="S75" s="2">
        <v>20454</v>
      </c>
      <c r="T75" s="2">
        <v>0.99999</v>
      </c>
      <c r="U75" s="2">
        <v>5872617.61</v>
      </c>
      <c r="V75" s="2">
        <v>1.00001</v>
      </c>
      <c r="W75" s="2">
        <v>790</v>
      </c>
      <c r="X75" s="2">
        <v>0.9999899999999999</v>
      </c>
      <c r="Y75" s="2">
        <v>3227035.2800000003</v>
      </c>
      <c r="Z75" s="2">
        <v>1.00001</v>
      </c>
      <c r="AA75" s="2">
        <v>21244</v>
      </c>
      <c r="AB75" s="2">
        <v>1.0000200000000001</v>
      </c>
      <c r="AC75" s="2">
        <v>9099652.89</v>
      </c>
      <c r="AD75" s="2">
        <v>0.9999899999999999</v>
      </c>
      <c r="AE75" s="9">
        <f t="shared" si="66"/>
        <v>774</v>
      </c>
      <c r="AF75" s="9">
        <f t="shared" si="67"/>
        <v>99.00001</v>
      </c>
      <c r="AG75" s="9">
        <f t="shared" si="68"/>
        <v>-645018.2400000002</v>
      </c>
      <c r="AH75" s="9">
        <f t="shared" si="69"/>
        <v>98.99998999999998</v>
      </c>
      <c r="AI75" s="9">
        <f t="shared" si="70"/>
        <v>49</v>
      </c>
      <c r="AJ75" s="9">
        <f t="shared" si="71"/>
        <v>99.00000999999999</v>
      </c>
      <c r="AK75" s="9">
        <f t="shared" si="72"/>
        <v>-766883.8800000004</v>
      </c>
      <c r="AL75" s="9">
        <f t="shared" si="73"/>
        <v>98.99999</v>
      </c>
      <c r="AM75" s="9">
        <f t="shared" si="74"/>
        <v>823</v>
      </c>
      <c r="AN75" s="9">
        <f t="shared" si="75"/>
        <v>98.99998</v>
      </c>
      <c r="AO75" s="9">
        <f t="shared" si="76"/>
        <v>-1411902.12</v>
      </c>
      <c r="AP75" s="9">
        <f t="shared" si="77"/>
        <v>99.00001</v>
      </c>
    </row>
    <row r="76" spans="1:42" ht="12" customHeight="1">
      <c r="A76" s="64" t="s">
        <v>53</v>
      </c>
      <c r="B76" s="38" t="s">
        <v>4</v>
      </c>
      <c r="C76" s="26">
        <v>11907</v>
      </c>
      <c r="D76" s="27">
        <f>C76/C85*100</f>
        <v>30.461255084550643</v>
      </c>
      <c r="E76" s="39">
        <v>1264508.98</v>
      </c>
      <c r="F76" s="27">
        <f>E76/E85*100</f>
        <v>12.801925251718258</v>
      </c>
      <c r="G76" s="26">
        <v>316</v>
      </c>
      <c r="H76" s="27">
        <f>G76/G85*100</f>
        <v>22.427253371185238</v>
      </c>
      <c r="I76" s="39">
        <v>88246.3</v>
      </c>
      <c r="J76" s="27">
        <f>I76/I85*100</f>
        <v>4.254865571661517</v>
      </c>
      <c r="K76" s="26">
        <f>C76+G76</f>
        <v>12223</v>
      </c>
      <c r="L76" s="27">
        <f>K76/K85*100</f>
        <v>30.181737369746653</v>
      </c>
      <c r="M76" s="39">
        <f>E76+I76</f>
        <v>1352755.28</v>
      </c>
      <c r="N76" s="27">
        <f>M76/M85*100</f>
        <v>11.318707249952398</v>
      </c>
      <c r="O76" s="7">
        <f t="shared" si="86"/>
        <v>11907</v>
      </c>
      <c r="P76" s="23">
        <f t="shared" si="87"/>
        <v>316</v>
      </c>
      <c r="Q76" s="9">
        <f t="shared" si="88"/>
        <v>0</v>
      </c>
      <c r="R76" s="9">
        <f t="shared" si="89"/>
        <v>0</v>
      </c>
      <c r="S76" s="2">
        <v>9558</v>
      </c>
      <c r="T76" s="2">
        <v>26.26</v>
      </c>
      <c r="U76" s="20">
        <v>689781.29</v>
      </c>
      <c r="V76" s="2">
        <v>6.95</v>
      </c>
      <c r="W76" s="20">
        <v>202</v>
      </c>
      <c r="X76" s="2">
        <v>16.12</v>
      </c>
      <c r="Y76" s="2">
        <v>11681.28</v>
      </c>
      <c r="Z76" s="2">
        <v>0.55</v>
      </c>
      <c r="AA76" s="2">
        <v>9760</v>
      </c>
      <c r="AB76" s="2">
        <v>25.92</v>
      </c>
      <c r="AC76" s="2">
        <v>701462.57</v>
      </c>
      <c r="AD76" s="2">
        <v>5.83</v>
      </c>
      <c r="AE76" s="9">
        <f t="shared" si="66"/>
        <v>2349</v>
      </c>
      <c r="AF76" s="9">
        <f t="shared" si="67"/>
        <v>4.201255084550642</v>
      </c>
      <c r="AG76" s="9">
        <f t="shared" si="68"/>
        <v>574727.69</v>
      </c>
      <c r="AH76" s="9">
        <f t="shared" si="69"/>
        <v>5.851925251718257</v>
      </c>
      <c r="AI76" s="9">
        <f t="shared" si="70"/>
        <v>114</v>
      </c>
      <c r="AJ76" s="9">
        <f t="shared" si="71"/>
        <v>6.3072533711852365</v>
      </c>
      <c r="AK76" s="9">
        <f t="shared" si="72"/>
        <v>76565.02</v>
      </c>
      <c r="AL76" s="9">
        <f t="shared" si="73"/>
        <v>3.704865571661517</v>
      </c>
      <c r="AM76" s="9">
        <f t="shared" si="74"/>
        <v>2463</v>
      </c>
      <c r="AN76" s="9">
        <f t="shared" si="75"/>
        <v>4.261737369746651</v>
      </c>
      <c r="AO76" s="9">
        <f t="shared" si="76"/>
        <v>651292.7100000001</v>
      </c>
      <c r="AP76" s="9">
        <f t="shared" si="77"/>
        <v>5.488707249952398</v>
      </c>
    </row>
    <row r="77" spans="1:42" ht="12">
      <c r="A77" s="65"/>
      <c r="B77" s="40" t="s">
        <v>6</v>
      </c>
      <c r="C77" s="28">
        <v>20426</v>
      </c>
      <c r="D77" s="29">
        <f>C77/C85*100</f>
        <v>52.25511013328558</v>
      </c>
      <c r="E77" s="41">
        <v>3084069.14</v>
      </c>
      <c r="F77" s="29">
        <f>E77/E85*100</f>
        <v>31.223204600263898</v>
      </c>
      <c r="G77" s="28">
        <v>424</v>
      </c>
      <c r="H77" s="29">
        <f>G77/G85*100</f>
        <v>30.092264017033354</v>
      </c>
      <c r="I77" s="41">
        <v>170133.45</v>
      </c>
      <c r="J77" s="29">
        <f>I77/I85*100</f>
        <v>8.2031196661276</v>
      </c>
      <c r="K77" s="28">
        <f aca="true" t="shared" si="91" ref="K77:K84">C77+G77</f>
        <v>20850</v>
      </c>
      <c r="L77" s="29">
        <f>K77/K85*100</f>
        <v>51.48402390241493</v>
      </c>
      <c r="M77" s="41">
        <f aca="true" t="shared" si="92" ref="M77:M84">E77+I77</f>
        <v>3254202.5900000003</v>
      </c>
      <c r="N77" s="29">
        <f>M77/M85*100</f>
        <v>27.22840338737903</v>
      </c>
      <c r="O77" s="7">
        <f t="shared" si="86"/>
        <v>20426</v>
      </c>
      <c r="P77" s="23">
        <f t="shared" si="87"/>
        <v>424</v>
      </c>
      <c r="Q77" s="9">
        <f t="shared" si="88"/>
        <v>0</v>
      </c>
      <c r="R77" s="9">
        <f t="shared" si="89"/>
        <v>0</v>
      </c>
      <c r="S77" s="2">
        <v>18279</v>
      </c>
      <c r="T77" s="2">
        <v>50.22</v>
      </c>
      <c r="U77" s="20">
        <v>2394743.66</v>
      </c>
      <c r="V77" s="2">
        <v>24.14</v>
      </c>
      <c r="W77" s="20">
        <v>287</v>
      </c>
      <c r="X77" s="2">
        <v>22.91</v>
      </c>
      <c r="Y77" s="2">
        <v>42431.63</v>
      </c>
      <c r="Z77" s="2">
        <v>2</v>
      </c>
      <c r="AA77" s="2">
        <v>18566</v>
      </c>
      <c r="AB77" s="2">
        <v>49.31</v>
      </c>
      <c r="AC77" s="2">
        <v>2437175.29</v>
      </c>
      <c r="AD77" s="2">
        <v>20.25</v>
      </c>
      <c r="AE77" s="9">
        <f t="shared" si="66"/>
        <v>2147</v>
      </c>
      <c r="AF77" s="9">
        <f t="shared" si="67"/>
        <v>2.0351101332855777</v>
      </c>
      <c r="AG77" s="9">
        <f t="shared" si="68"/>
        <v>689325.48</v>
      </c>
      <c r="AH77" s="9">
        <f t="shared" si="69"/>
        <v>7.0832046002638975</v>
      </c>
      <c r="AI77" s="9">
        <f t="shared" si="70"/>
        <v>137</v>
      </c>
      <c r="AJ77" s="9">
        <f t="shared" si="71"/>
        <v>7.182264017033354</v>
      </c>
      <c r="AK77" s="9">
        <f t="shared" si="72"/>
        <v>127701.82</v>
      </c>
      <c r="AL77" s="9">
        <f t="shared" si="73"/>
        <v>6.2031196661276</v>
      </c>
      <c r="AM77" s="9">
        <f t="shared" si="74"/>
        <v>2284</v>
      </c>
      <c r="AN77" s="9">
        <f t="shared" si="75"/>
        <v>2.1740239024149304</v>
      </c>
      <c r="AO77" s="9">
        <f t="shared" si="76"/>
        <v>817027.3000000003</v>
      </c>
      <c r="AP77" s="9">
        <f t="shared" si="77"/>
        <v>6.9784033873790285</v>
      </c>
    </row>
    <row r="78" spans="1:42" ht="12">
      <c r="A78" s="65"/>
      <c r="B78" s="40" t="s">
        <v>7</v>
      </c>
      <c r="C78" s="28">
        <v>3249</v>
      </c>
      <c r="D78" s="29">
        <f>C78/C85*100</f>
        <v>8.311801274015709</v>
      </c>
      <c r="E78" s="41">
        <v>1164905.85</v>
      </c>
      <c r="F78" s="29">
        <f>E78/E85*100</f>
        <v>11.79354030130282</v>
      </c>
      <c r="G78" s="28">
        <v>185</v>
      </c>
      <c r="H78" s="29">
        <f>G78/G85*100</f>
        <v>13.129879347054649</v>
      </c>
      <c r="I78" s="41">
        <v>110272.8</v>
      </c>
      <c r="J78" s="29">
        <f>I78/I85*100</f>
        <v>5.316890795542886</v>
      </c>
      <c r="K78" s="28">
        <f t="shared" si="91"/>
        <v>3434</v>
      </c>
      <c r="L78" s="29">
        <f>K78/K85*100</f>
        <v>8.479431083016445</v>
      </c>
      <c r="M78" s="41">
        <f t="shared" si="92"/>
        <v>1275178.6500000001</v>
      </c>
      <c r="N78" s="29">
        <f>M78/M85*100</f>
        <v>10.669611898125071</v>
      </c>
      <c r="O78" s="7">
        <f t="shared" si="86"/>
        <v>3249</v>
      </c>
      <c r="P78" s="23">
        <f t="shared" si="87"/>
        <v>185</v>
      </c>
      <c r="Q78" s="9">
        <f t="shared" si="88"/>
        <v>0</v>
      </c>
      <c r="R78" s="9">
        <f t="shared" si="89"/>
        <v>0</v>
      </c>
      <c r="S78" s="2">
        <v>3773</v>
      </c>
      <c r="T78" s="2">
        <v>10.37</v>
      </c>
      <c r="U78" s="20">
        <v>902969.84</v>
      </c>
      <c r="V78" s="2">
        <v>9.1</v>
      </c>
      <c r="W78" s="20">
        <v>152</v>
      </c>
      <c r="X78" s="2">
        <v>12.13</v>
      </c>
      <c r="Y78" s="2">
        <v>37119.24</v>
      </c>
      <c r="Z78" s="2">
        <v>1.75</v>
      </c>
      <c r="AA78" s="2">
        <v>3925</v>
      </c>
      <c r="AB78" s="2">
        <v>10.42</v>
      </c>
      <c r="AC78" s="2">
        <v>940089.08</v>
      </c>
      <c r="AD78" s="2">
        <v>7.81</v>
      </c>
      <c r="AE78" s="9">
        <f t="shared" si="66"/>
        <v>-524</v>
      </c>
      <c r="AF78" s="9">
        <f t="shared" si="67"/>
        <v>-2.0581987259842904</v>
      </c>
      <c r="AG78" s="9">
        <f t="shared" si="68"/>
        <v>261936.01000000013</v>
      </c>
      <c r="AH78" s="9">
        <f t="shared" si="69"/>
        <v>2.6935403013028196</v>
      </c>
      <c r="AI78" s="9">
        <f t="shared" si="70"/>
        <v>33</v>
      </c>
      <c r="AJ78" s="9">
        <f t="shared" si="71"/>
        <v>0.9998793470546481</v>
      </c>
      <c r="AK78" s="9">
        <f t="shared" si="72"/>
        <v>73153.56</v>
      </c>
      <c r="AL78" s="9">
        <f t="shared" si="73"/>
        <v>3.5668907955428857</v>
      </c>
      <c r="AM78" s="9">
        <f t="shared" si="74"/>
        <v>-491</v>
      </c>
      <c r="AN78" s="9">
        <f t="shared" si="75"/>
        <v>-1.9405689169835547</v>
      </c>
      <c r="AO78" s="9">
        <f t="shared" si="76"/>
        <v>335089.5700000002</v>
      </c>
      <c r="AP78" s="9">
        <f t="shared" si="77"/>
        <v>2.8596118981250713</v>
      </c>
    </row>
    <row r="79" spans="1:42" ht="12">
      <c r="A79" s="65"/>
      <c r="B79" s="40" t="s">
        <v>8</v>
      </c>
      <c r="C79" s="28">
        <v>1652</v>
      </c>
      <c r="D79" s="29">
        <f>C79/C85*100</f>
        <v>4.226252910025838</v>
      </c>
      <c r="E79" s="41">
        <v>1230324.11</v>
      </c>
      <c r="F79" s="29">
        <f>E79/E85*100</f>
        <v>12.455836645467548</v>
      </c>
      <c r="G79" s="28">
        <v>177</v>
      </c>
      <c r="H79" s="29">
        <f>G79/G85*100</f>
        <v>12.562100780695529</v>
      </c>
      <c r="I79" s="41">
        <v>171818.88</v>
      </c>
      <c r="J79" s="29">
        <f>I79/I85*100</f>
        <v>8.284384014666243</v>
      </c>
      <c r="K79" s="28">
        <f t="shared" si="91"/>
        <v>1829</v>
      </c>
      <c r="L79" s="29">
        <f>K79/K85*100</f>
        <v>4.516272408514001</v>
      </c>
      <c r="M79" s="41">
        <f t="shared" si="92"/>
        <v>1402142.9900000002</v>
      </c>
      <c r="N79" s="29">
        <f>M79/M85*100</f>
        <v>11.731941660861922</v>
      </c>
      <c r="O79" s="7">
        <f t="shared" si="86"/>
        <v>1652</v>
      </c>
      <c r="P79" s="23">
        <f t="shared" si="87"/>
        <v>177</v>
      </c>
      <c r="Q79" s="9">
        <f t="shared" si="88"/>
        <v>0</v>
      </c>
      <c r="R79" s="9">
        <f t="shared" si="89"/>
        <v>0</v>
      </c>
      <c r="S79" s="2">
        <v>1960</v>
      </c>
      <c r="T79" s="2">
        <v>5.39</v>
      </c>
      <c r="U79" s="20">
        <v>735414.64</v>
      </c>
      <c r="V79" s="2">
        <v>7.41</v>
      </c>
      <c r="W79" s="20">
        <v>177</v>
      </c>
      <c r="X79" s="2">
        <v>14.13</v>
      </c>
      <c r="Y79" s="2">
        <v>69089.47</v>
      </c>
      <c r="Z79" s="2">
        <v>3.26</v>
      </c>
      <c r="AA79" s="2">
        <v>2137</v>
      </c>
      <c r="AB79" s="2">
        <v>5.68</v>
      </c>
      <c r="AC79" s="2">
        <v>804504.11</v>
      </c>
      <c r="AD79" s="2">
        <v>6.68</v>
      </c>
      <c r="AE79" s="9">
        <f t="shared" si="66"/>
        <v>-308</v>
      </c>
      <c r="AF79" s="9">
        <f t="shared" si="67"/>
        <v>-1.1637470899741613</v>
      </c>
      <c r="AG79" s="9">
        <f t="shared" si="68"/>
        <v>494909.4700000001</v>
      </c>
      <c r="AH79" s="9">
        <f t="shared" si="69"/>
        <v>5.045836645467547</v>
      </c>
      <c r="AI79" s="9">
        <f t="shared" si="70"/>
        <v>0</v>
      </c>
      <c r="AJ79" s="9">
        <f t="shared" si="71"/>
        <v>-1.567899219304472</v>
      </c>
      <c r="AK79" s="9">
        <f t="shared" si="72"/>
        <v>102729.41</v>
      </c>
      <c r="AL79" s="9">
        <f t="shared" si="73"/>
        <v>5.024384014666243</v>
      </c>
      <c r="AM79" s="9">
        <f t="shared" si="74"/>
        <v>-308</v>
      </c>
      <c r="AN79" s="9">
        <f t="shared" si="75"/>
        <v>-1.1637275914859986</v>
      </c>
      <c r="AO79" s="9">
        <f t="shared" si="76"/>
        <v>597638.8800000002</v>
      </c>
      <c r="AP79" s="9">
        <f t="shared" si="77"/>
        <v>5.051941660861923</v>
      </c>
    </row>
    <row r="80" spans="1:42" ht="12">
      <c r="A80" s="65"/>
      <c r="B80" s="40" t="s">
        <v>9</v>
      </c>
      <c r="C80" s="28">
        <v>1173</v>
      </c>
      <c r="D80" s="29">
        <f>C80/C85*100</f>
        <v>3.000844227276216</v>
      </c>
      <c r="E80" s="41">
        <v>1418744</v>
      </c>
      <c r="F80" s="29">
        <f>E80/E85*100</f>
        <v>14.363405026450476</v>
      </c>
      <c r="G80" s="28">
        <v>147</v>
      </c>
      <c r="H80" s="29">
        <f>G80/G85*100</f>
        <v>10.432931156848829</v>
      </c>
      <c r="I80" s="41">
        <v>249326.86</v>
      </c>
      <c r="J80" s="29">
        <f>I80/I85*100</f>
        <v>12.021492943097568</v>
      </c>
      <c r="K80" s="28">
        <f t="shared" si="91"/>
        <v>1320</v>
      </c>
      <c r="L80" s="29">
        <f>K80/K85*100</f>
        <v>3.259420218282384</v>
      </c>
      <c r="M80" s="41">
        <f t="shared" si="92"/>
        <v>1668070.8599999999</v>
      </c>
      <c r="N80" s="29">
        <f>M80/M85*100</f>
        <v>13.957000217006232</v>
      </c>
      <c r="O80" s="7">
        <f t="shared" si="86"/>
        <v>1173</v>
      </c>
      <c r="P80" s="23">
        <f t="shared" si="87"/>
        <v>147</v>
      </c>
      <c r="Q80" s="9">
        <f t="shared" si="88"/>
        <v>0</v>
      </c>
      <c r="R80" s="9">
        <f t="shared" si="89"/>
        <v>0</v>
      </c>
      <c r="S80" s="2">
        <v>1289</v>
      </c>
      <c r="T80" s="2">
        <v>3.54</v>
      </c>
      <c r="U80" s="20">
        <v>895999.18</v>
      </c>
      <c r="V80" s="2">
        <v>9.03</v>
      </c>
      <c r="W80" s="20">
        <v>161</v>
      </c>
      <c r="X80" s="2">
        <v>12.85</v>
      </c>
      <c r="Y80" s="2">
        <v>115036.67</v>
      </c>
      <c r="Z80" s="2">
        <v>5.43</v>
      </c>
      <c r="AA80" s="2">
        <v>1450</v>
      </c>
      <c r="AB80" s="2">
        <v>3.85</v>
      </c>
      <c r="AC80" s="2">
        <v>1011035.85</v>
      </c>
      <c r="AD80" s="2">
        <v>8.4</v>
      </c>
      <c r="AE80" s="9">
        <f t="shared" si="66"/>
        <v>-116</v>
      </c>
      <c r="AF80" s="9">
        <f t="shared" si="67"/>
        <v>-0.5391557727237841</v>
      </c>
      <c r="AG80" s="9">
        <f t="shared" si="68"/>
        <v>522744.81999999995</v>
      </c>
      <c r="AH80" s="9">
        <f t="shared" si="69"/>
        <v>5.333405026450476</v>
      </c>
      <c r="AI80" s="9">
        <f t="shared" si="70"/>
        <v>-14</v>
      </c>
      <c r="AJ80" s="9">
        <f t="shared" si="71"/>
        <v>-2.4170688431511707</v>
      </c>
      <c r="AK80" s="9">
        <f t="shared" si="72"/>
        <v>134290.19</v>
      </c>
      <c r="AL80" s="9">
        <f t="shared" si="73"/>
        <v>6.591492943097569</v>
      </c>
      <c r="AM80" s="9">
        <f t="shared" si="74"/>
        <v>-130</v>
      </c>
      <c r="AN80" s="9">
        <f t="shared" si="75"/>
        <v>-0.5905797817176159</v>
      </c>
      <c r="AO80" s="9">
        <f t="shared" si="76"/>
        <v>657035.0099999999</v>
      </c>
      <c r="AP80" s="9">
        <f t="shared" si="77"/>
        <v>5.557000217006232</v>
      </c>
    </row>
    <row r="81" spans="1:42" ht="12">
      <c r="A81" s="65"/>
      <c r="B81" s="40" t="s">
        <v>10</v>
      </c>
      <c r="C81" s="28">
        <v>520</v>
      </c>
      <c r="D81" s="29">
        <f>C81/C85*100</f>
        <v>1.3302975261582541</v>
      </c>
      <c r="E81" s="41">
        <v>858516.79</v>
      </c>
      <c r="F81" s="29">
        <f>E81/E85*100</f>
        <v>8.691648653159506</v>
      </c>
      <c r="G81" s="28">
        <v>96</v>
      </c>
      <c r="H81" s="29">
        <f>G81/G85*100</f>
        <v>6.813342796309439</v>
      </c>
      <c r="I81" s="41">
        <v>265180.27</v>
      </c>
      <c r="J81" s="29">
        <f>I81/I85*100</f>
        <v>12.785877720730563</v>
      </c>
      <c r="K81" s="28">
        <f t="shared" si="91"/>
        <v>616</v>
      </c>
      <c r="L81" s="29">
        <f>K81/K85*100</f>
        <v>1.5210627685317792</v>
      </c>
      <c r="M81" s="41">
        <f t="shared" si="92"/>
        <v>1123697.06</v>
      </c>
      <c r="N81" s="29">
        <f>M81/M85*100</f>
        <v>9.402142610577867</v>
      </c>
      <c r="O81" s="7">
        <f t="shared" si="86"/>
        <v>520</v>
      </c>
      <c r="P81" s="23">
        <f t="shared" si="87"/>
        <v>96</v>
      </c>
      <c r="Q81" s="9">
        <f t="shared" si="88"/>
        <v>0</v>
      </c>
      <c r="R81" s="9">
        <f t="shared" si="89"/>
        <v>0</v>
      </c>
      <c r="S81" s="2">
        <v>794</v>
      </c>
      <c r="T81" s="2">
        <v>2.18</v>
      </c>
      <c r="U81" s="20">
        <v>1112393.2</v>
      </c>
      <c r="V81" s="2">
        <v>11.21</v>
      </c>
      <c r="W81" s="20">
        <v>126</v>
      </c>
      <c r="X81" s="2">
        <v>10.06</v>
      </c>
      <c r="Y81" s="2">
        <v>174380.16</v>
      </c>
      <c r="Z81" s="2">
        <v>8.24</v>
      </c>
      <c r="AA81" s="2">
        <v>920</v>
      </c>
      <c r="AB81" s="2">
        <v>2.44</v>
      </c>
      <c r="AC81" s="2">
        <v>1286773.36</v>
      </c>
      <c r="AD81" s="2">
        <v>10.69</v>
      </c>
      <c r="AE81" s="9">
        <f t="shared" si="66"/>
        <v>-274</v>
      </c>
      <c r="AF81" s="9">
        <f t="shared" si="67"/>
        <v>-0.849702473841746</v>
      </c>
      <c r="AG81" s="9">
        <f t="shared" si="68"/>
        <v>-253876.40999999992</v>
      </c>
      <c r="AH81" s="9">
        <f t="shared" si="69"/>
        <v>-2.518351346840495</v>
      </c>
      <c r="AI81" s="9">
        <f t="shared" si="70"/>
        <v>-30</v>
      </c>
      <c r="AJ81" s="9">
        <f t="shared" si="71"/>
        <v>-3.246657203690561</v>
      </c>
      <c r="AK81" s="9">
        <f t="shared" si="72"/>
        <v>90800.11000000002</v>
      </c>
      <c r="AL81" s="9">
        <f t="shared" si="73"/>
        <v>4.545877720730562</v>
      </c>
      <c r="AM81" s="9">
        <f t="shared" si="74"/>
        <v>-304</v>
      </c>
      <c r="AN81" s="9">
        <f t="shared" si="75"/>
        <v>-0.9189372314682207</v>
      </c>
      <c r="AO81" s="9">
        <f t="shared" si="76"/>
        <v>-163076.30000000005</v>
      </c>
      <c r="AP81" s="9">
        <f t="shared" si="77"/>
        <v>-1.2878573894221326</v>
      </c>
    </row>
    <row r="82" spans="1:42" ht="12">
      <c r="A82" s="65"/>
      <c r="B82" s="40" t="s">
        <v>11</v>
      </c>
      <c r="C82" s="28">
        <v>118</v>
      </c>
      <c r="D82" s="29">
        <f>C82/C85*100</f>
        <v>0.30187520785898847</v>
      </c>
      <c r="E82" s="41">
        <v>375980.78</v>
      </c>
      <c r="F82" s="29">
        <f>E82/E85*100</f>
        <v>3.806440221280775</v>
      </c>
      <c r="G82" s="28">
        <v>35</v>
      </c>
      <c r="H82" s="29">
        <f>G82/G85*100</f>
        <v>2.48403122782115</v>
      </c>
      <c r="I82" s="41">
        <v>282099.3</v>
      </c>
      <c r="J82" s="29">
        <f>I82/I85*100</f>
        <v>13.601642214572324</v>
      </c>
      <c r="K82" s="28">
        <f t="shared" si="91"/>
        <v>153</v>
      </c>
      <c r="L82" s="29">
        <f>K82/K85*100</f>
        <v>0.3777964343918218</v>
      </c>
      <c r="M82" s="41">
        <f t="shared" si="92"/>
        <v>658080.0800000001</v>
      </c>
      <c r="N82" s="29">
        <f>M82/M85*100</f>
        <v>5.506255183528283</v>
      </c>
      <c r="O82" s="7">
        <f t="shared" si="86"/>
        <v>118</v>
      </c>
      <c r="P82" s="23">
        <f t="shared" si="87"/>
        <v>35</v>
      </c>
      <c r="Q82" s="9">
        <f t="shared" si="88"/>
        <v>0</v>
      </c>
      <c r="R82" s="9">
        <f t="shared" si="89"/>
        <v>0</v>
      </c>
      <c r="S82" s="2">
        <v>575</v>
      </c>
      <c r="T82" s="2">
        <v>1.58</v>
      </c>
      <c r="U82" s="20">
        <v>1714509.31</v>
      </c>
      <c r="V82" s="2">
        <v>17.28</v>
      </c>
      <c r="W82" s="20">
        <v>93</v>
      </c>
      <c r="X82" s="2">
        <v>7.42</v>
      </c>
      <c r="Y82" s="2">
        <v>277609.81</v>
      </c>
      <c r="Z82" s="2">
        <v>13.12</v>
      </c>
      <c r="AA82" s="2">
        <v>668</v>
      </c>
      <c r="AB82" s="2">
        <v>1.77</v>
      </c>
      <c r="AC82" s="2">
        <v>1992119.12</v>
      </c>
      <c r="AD82" s="2">
        <v>16.55</v>
      </c>
      <c r="AE82" s="9">
        <f t="shared" si="66"/>
        <v>-457</v>
      </c>
      <c r="AF82" s="9">
        <f t="shared" si="67"/>
        <v>-1.2781247921410115</v>
      </c>
      <c r="AG82" s="9">
        <f t="shared" si="68"/>
        <v>-1338528.53</v>
      </c>
      <c r="AH82" s="9">
        <f t="shared" si="69"/>
        <v>-13.473559778719226</v>
      </c>
      <c r="AI82" s="9">
        <f t="shared" si="70"/>
        <v>-58</v>
      </c>
      <c r="AJ82" s="9">
        <f t="shared" si="71"/>
        <v>-4.93596877217885</v>
      </c>
      <c r="AK82" s="9">
        <f t="shared" si="72"/>
        <v>4489.489999999991</v>
      </c>
      <c r="AL82" s="9">
        <f t="shared" si="73"/>
        <v>0.48164221457232514</v>
      </c>
      <c r="AM82" s="9">
        <f t="shared" si="74"/>
        <v>-515</v>
      </c>
      <c r="AN82" s="9">
        <f t="shared" si="75"/>
        <v>-1.3922035656081782</v>
      </c>
      <c r="AO82" s="9">
        <f t="shared" si="76"/>
        <v>-1334039.04</v>
      </c>
      <c r="AP82" s="9">
        <f t="shared" si="77"/>
        <v>-11.043744816471719</v>
      </c>
    </row>
    <row r="83" spans="1:42" ht="12">
      <c r="A83" s="65"/>
      <c r="B83" s="40" t="s">
        <v>12</v>
      </c>
      <c r="C83" s="28">
        <v>31</v>
      </c>
      <c r="D83" s="29">
        <f>C83/C85*100</f>
        <v>0.079306198674819</v>
      </c>
      <c r="E83" s="41">
        <v>220294.72</v>
      </c>
      <c r="F83" s="29">
        <f>E83/E85*100</f>
        <v>2.230270075890013</v>
      </c>
      <c r="G83" s="28">
        <v>8</v>
      </c>
      <c r="H83" s="29">
        <f>G83/G85*100</f>
        <v>0.5677785663591199</v>
      </c>
      <c r="I83" s="41">
        <v>170866.08</v>
      </c>
      <c r="J83" s="29">
        <f>I83/I85*100</f>
        <v>8.238444004527809</v>
      </c>
      <c r="K83" s="28">
        <f t="shared" si="91"/>
        <v>39</v>
      </c>
      <c r="L83" s="29">
        <f>K83/K85*100</f>
        <v>0.09630105190379772</v>
      </c>
      <c r="M83" s="41">
        <f t="shared" si="92"/>
        <v>391160.8</v>
      </c>
      <c r="N83" s="29">
        <f>M83/M85*100</f>
        <v>3.272901350536351</v>
      </c>
      <c r="O83" s="7">
        <f t="shared" si="86"/>
        <v>31</v>
      </c>
      <c r="P83" s="23">
        <f t="shared" si="87"/>
        <v>8</v>
      </c>
      <c r="Q83" s="9">
        <f t="shared" si="88"/>
        <v>0</v>
      </c>
      <c r="R83" s="9">
        <f t="shared" si="89"/>
        <v>0</v>
      </c>
      <c r="S83" s="2">
        <v>140</v>
      </c>
      <c r="T83" s="2">
        <v>0.38</v>
      </c>
      <c r="U83" s="20">
        <v>929304.2</v>
      </c>
      <c r="V83" s="2">
        <v>9.37</v>
      </c>
      <c r="W83" s="20">
        <v>22</v>
      </c>
      <c r="X83" s="2">
        <v>1.76</v>
      </c>
      <c r="Y83" s="2">
        <v>151811.11</v>
      </c>
      <c r="Z83" s="2">
        <v>7.17</v>
      </c>
      <c r="AA83" s="2">
        <v>162</v>
      </c>
      <c r="AB83" s="2">
        <v>0.43</v>
      </c>
      <c r="AC83" s="2">
        <v>1081115.31</v>
      </c>
      <c r="AD83" s="2">
        <v>8.98</v>
      </c>
      <c r="AE83" s="9">
        <f t="shared" si="66"/>
        <v>-109</v>
      </c>
      <c r="AF83" s="9">
        <f t="shared" si="67"/>
        <v>-0.300693801325181</v>
      </c>
      <c r="AG83" s="9">
        <f t="shared" si="68"/>
        <v>-709009.48</v>
      </c>
      <c r="AH83" s="9">
        <f t="shared" si="69"/>
        <v>-7.139729924109986</v>
      </c>
      <c r="AI83" s="9">
        <f t="shared" si="70"/>
        <v>-14</v>
      </c>
      <c r="AJ83" s="9">
        <f t="shared" si="71"/>
        <v>-1.19222143364088</v>
      </c>
      <c r="AK83" s="9">
        <f t="shared" si="72"/>
        <v>19054.97</v>
      </c>
      <c r="AL83" s="9">
        <f t="shared" si="73"/>
        <v>1.0684440045278087</v>
      </c>
      <c r="AM83" s="9">
        <f t="shared" si="74"/>
        <v>-123</v>
      </c>
      <c r="AN83" s="9">
        <f t="shared" si="75"/>
        <v>-0.33369894809620226</v>
      </c>
      <c r="AO83" s="9">
        <f t="shared" si="76"/>
        <v>-689954.51</v>
      </c>
      <c r="AP83" s="9">
        <f t="shared" si="77"/>
        <v>-5.707098649463649</v>
      </c>
    </row>
    <row r="84" spans="1:42" ht="12">
      <c r="A84" s="65"/>
      <c r="B84" s="42" t="s">
        <v>13</v>
      </c>
      <c r="C84" s="30">
        <v>13</v>
      </c>
      <c r="D84" s="31">
        <f>C84/C85*100</f>
        <v>0.033257438153956355</v>
      </c>
      <c r="E84" s="43">
        <v>260146.36</v>
      </c>
      <c r="F84" s="31">
        <f>E84/E85*100</f>
        <v>2.633729224466708</v>
      </c>
      <c r="G84" s="30">
        <v>21</v>
      </c>
      <c r="H84" s="31">
        <f>G84/G85*100</f>
        <v>1.4904187366926898</v>
      </c>
      <c r="I84" s="43">
        <v>566065.18</v>
      </c>
      <c r="J84" s="31">
        <f>I84/I85*100</f>
        <v>27.29328306907349</v>
      </c>
      <c r="K84" s="28">
        <f t="shared" si="91"/>
        <v>34</v>
      </c>
      <c r="L84" s="31">
        <f>K84/K85*100</f>
        <v>0.08395476319818262</v>
      </c>
      <c r="M84" s="43">
        <f t="shared" si="92"/>
        <v>826211.54</v>
      </c>
      <c r="N84" s="31">
        <f>M84/M85*100</f>
        <v>6.913036442032839</v>
      </c>
      <c r="O84" s="7">
        <f t="shared" si="86"/>
        <v>13</v>
      </c>
      <c r="P84" s="23">
        <f t="shared" si="87"/>
        <v>21</v>
      </c>
      <c r="Q84" s="9">
        <f t="shared" si="88"/>
        <v>0</v>
      </c>
      <c r="R84" s="9">
        <f t="shared" si="89"/>
        <v>0</v>
      </c>
      <c r="S84" s="2">
        <v>29</v>
      </c>
      <c r="T84" s="2">
        <v>0.08</v>
      </c>
      <c r="U84" s="20">
        <v>545910.14</v>
      </c>
      <c r="V84" s="2">
        <v>5.5</v>
      </c>
      <c r="W84" s="20">
        <v>33</v>
      </c>
      <c r="X84" s="2">
        <v>2.63</v>
      </c>
      <c r="Y84" s="2">
        <v>1237540.47</v>
      </c>
      <c r="Z84" s="2">
        <v>58.47</v>
      </c>
      <c r="AA84" s="2">
        <v>62</v>
      </c>
      <c r="AB84" s="2">
        <v>0.16</v>
      </c>
      <c r="AC84" s="2">
        <v>1783450.61</v>
      </c>
      <c r="AD84" s="2">
        <v>14.82</v>
      </c>
      <c r="AE84" s="9">
        <f t="shared" si="66"/>
        <v>-16</v>
      </c>
      <c r="AF84" s="9">
        <f t="shared" si="67"/>
        <v>-0.04674256184604365</v>
      </c>
      <c r="AG84" s="9">
        <f t="shared" si="68"/>
        <v>-285763.78</v>
      </c>
      <c r="AH84" s="9">
        <f t="shared" si="69"/>
        <v>-2.866270775533292</v>
      </c>
      <c r="AI84" s="9">
        <f t="shared" si="70"/>
        <v>-12</v>
      </c>
      <c r="AJ84" s="9">
        <f t="shared" si="71"/>
        <v>-1.1395812633073101</v>
      </c>
      <c r="AK84" s="9">
        <f t="shared" si="72"/>
        <v>-671475.2899999999</v>
      </c>
      <c r="AL84" s="9">
        <f t="shared" si="73"/>
        <v>-31.17671693092651</v>
      </c>
      <c r="AM84" s="9">
        <f t="shared" si="74"/>
        <v>-28</v>
      </c>
      <c r="AN84" s="9">
        <f t="shared" si="75"/>
        <v>-0.07604523680181738</v>
      </c>
      <c r="AO84" s="9">
        <f t="shared" si="76"/>
        <v>-957239.0700000001</v>
      </c>
      <c r="AP84" s="9">
        <f t="shared" si="77"/>
        <v>-7.9069635579671615</v>
      </c>
    </row>
    <row r="85" spans="1:42" ht="12">
      <c r="A85" s="66"/>
      <c r="B85" s="44" t="s">
        <v>14</v>
      </c>
      <c r="C85" s="26">
        <f aca="true" t="shared" si="93" ref="C85:N85">SUM(C76:C84)</f>
        <v>39089</v>
      </c>
      <c r="D85" s="32">
        <f t="shared" si="93"/>
        <v>99.99999999999999</v>
      </c>
      <c r="E85" s="45">
        <f t="shared" si="93"/>
        <v>9877490.73</v>
      </c>
      <c r="F85" s="32">
        <f t="shared" si="93"/>
        <v>100.00000000000001</v>
      </c>
      <c r="G85" s="33">
        <f t="shared" si="93"/>
        <v>1409</v>
      </c>
      <c r="H85" s="32">
        <f t="shared" si="93"/>
        <v>100</v>
      </c>
      <c r="I85" s="45">
        <f t="shared" si="93"/>
        <v>2074009.12</v>
      </c>
      <c r="J85" s="32">
        <f t="shared" si="93"/>
        <v>100</v>
      </c>
      <c r="K85" s="33">
        <f t="shared" si="93"/>
        <v>40498</v>
      </c>
      <c r="L85" s="32">
        <f t="shared" si="93"/>
        <v>100</v>
      </c>
      <c r="M85" s="45">
        <f t="shared" si="93"/>
        <v>11951499.850000001</v>
      </c>
      <c r="N85" s="32">
        <f t="shared" si="93"/>
        <v>99.99999999999999</v>
      </c>
      <c r="O85" s="7">
        <f t="shared" si="86"/>
        <v>39089</v>
      </c>
      <c r="P85" s="23">
        <f t="shared" si="87"/>
        <v>1409</v>
      </c>
      <c r="Q85" s="9">
        <f t="shared" si="88"/>
        <v>0</v>
      </c>
      <c r="R85" s="9">
        <f t="shared" si="89"/>
        <v>0</v>
      </c>
      <c r="S85" s="2">
        <v>36397</v>
      </c>
      <c r="T85" s="2">
        <v>100.00000000000001</v>
      </c>
      <c r="U85" s="2">
        <v>9921025.459999999</v>
      </c>
      <c r="V85" s="2">
        <v>99.99000000000001</v>
      </c>
      <c r="W85" s="2">
        <v>1253</v>
      </c>
      <c r="X85" s="2">
        <v>100.01</v>
      </c>
      <c r="Y85" s="2">
        <v>2116699.84</v>
      </c>
      <c r="Z85" s="2">
        <v>99.99</v>
      </c>
      <c r="AA85" s="2">
        <v>37650</v>
      </c>
      <c r="AB85" s="2">
        <v>99.98</v>
      </c>
      <c r="AC85" s="2">
        <v>12037725.299999999</v>
      </c>
      <c r="AD85" s="2">
        <v>100.00999999999999</v>
      </c>
      <c r="AE85" s="9">
        <f t="shared" si="66"/>
        <v>2692</v>
      </c>
      <c r="AF85" s="9">
        <f t="shared" si="67"/>
        <v>0</v>
      </c>
      <c r="AG85" s="9">
        <f t="shared" si="68"/>
        <v>-43534.729999998584</v>
      </c>
      <c r="AH85" s="9">
        <f t="shared" si="69"/>
        <v>0.010000000000005116</v>
      </c>
      <c r="AI85" s="9">
        <f t="shared" si="70"/>
        <v>156</v>
      </c>
      <c r="AJ85" s="9">
        <f t="shared" si="71"/>
        <v>-0.010000000000005116</v>
      </c>
      <c r="AK85" s="9">
        <f t="shared" si="72"/>
        <v>-42690.71999999974</v>
      </c>
      <c r="AL85" s="9">
        <f t="shared" si="73"/>
        <v>0.010000000000005116</v>
      </c>
      <c r="AM85" s="9">
        <f t="shared" si="74"/>
        <v>2848</v>
      </c>
      <c r="AN85" s="9">
        <f t="shared" si="75"/>
        <v>0.01999999999999602</v>
      </c>
      <c r="AO85" s="9">
        <f t="shared" si="76"/>
        <v>-86225.44999999739</v>
      </c>
      <c r="AP85" s="9">
        <f t="shared" si="77"/>
        <v>-0.010000000000005116</v>
      </c>
    </row>
    <row r="86" spans="1:42" ht="12" customHeight="1">
      <c r="A86" s="64" t="s">
        <v>54</v>
      </c>
      <c r="B86" s="38" t="s">
        <v>4</v>
      </c>
      <c r="C86" s="26">
        <v>8752</v>
      </c>
      <c r="D86" s="27">
        <f>C86/C95*100</f>
        <v>8.466099809435368</v>
      </c>
      <c r="E86" s="39">
        <v>569353.81</v>
      </c>
      <c r="F86" s="27">
        <f>E86/E95*100</f>
        <v>1.6591848557364366</v>
      </c>
      <c r="G86" s="26">
        <v>490</v>
      </c>
      <c r="H86" s="27">
        <f>G86/G95*100</f>
        <v>16.203703703703702</v>
      </c>
      <c r="I86" s="39">
        <v>18103.35</v>
      </c>
      <c r="J86" s="27">
        <f>I86/I95*100</f>
        <v>0.24389283133960377</v>
      </c>
      <c r="K86" s="26">
        <f>C86+G86</f>
        <v>9242</v>
      </c>
      <c r="L86" s="27">
        <f>K86/K95*100</f>
        <v>8.68600859014483</v>
      </c>
      <c r="M86" s="39">
        <f>E86+I86</f>
        <v>587457.16</v>
      </c>
      <c r="N86" s="27">
        <f>M86/M95*100</f>
        <v>1.407489631773555</v>
      </c>
      <c r="O86" s="7">
        <f t="shared" si="86"/>
        <v>8752</v>
      </c>
      <c r="P86" s="23">
        <f t="shared" si="87"/>
        <v>490</v>
      </c>
      <c r="Q86" s="9">
        <f t="shared" si="88"/>
        <v>0</v>
      </c>
      <c r="R86" s="9">
        <f t="shared" si="89"/>
        <v>0</v>
      </c>
      <c r="S86" s="2">
        <v>8673</v>
      </c>
      <c r="T86" s="2">
        <v>8.8</v>
      </c>
      <c r="U86" s="20">
        <v>567030.59</v>
      </c>
      <c r="V86" s="2">
        <v>1.64</v>
      </c>
      <c r="W86" s="20">
        <v>514</v>
      </c>
      <c r="X86" s="2">
        <v>18.72</v>
      </c>
      <c r="Y86" s="2">
        <v>17502.62</v>
      </c>
      <c r="Z86" s="2">
        <v>0.24</v>
      </c>
      <c r="AA86" s="2">
        <v>9187</v>
      </c>
      <c r="AB86" s="2">
        <v>9.07</v>
      </c>
      <c r="AC86" s="2">
        <v>584533.21</v>
      </c>
      <c r="AD86" s="2">
        <v>1.39</v>
      </c>
      <c r="AE86" s="9">
        <f t="shared" si="66"/>
        <v>79</v>
      </c>
      <c r="AF86" s="9">
        <f t="shared" si="67"/>
        <v>-0.3339001905646324</v>
      </c>
      <c r="AG86" s="9">
        <f t="shared" si="68"/>
        <v>2323.2200000000885</v>
      </c>
      <c r="AH86" s="9">
        <f t="shared" si="69"/>
        <v>0.01918485573643669</v>
      </c>
      <c r="AI86" s="9">
        <f t="shared" si="70"/>
        <v>-24</v>
      </c>
      <c r="AJ86" s="9">
        <f t="shared" si="71"/>
        <v>-2.5162962962962965</v>
      </c>
      <c r="AK86" s="9">
        <f t="shared" si="72"/>
        <v>600.7299999999996</v>
      </c>
      <c r="AL86" s="9">
        <f t="shared" si="73"/>
        <v>0.003892831339603775</v>
      </c>
      <c r="AM86" s="9">
        <f t="shared" si="74"/>
        <v>55</v>
      </c>
      <c r="AN86" s="9">
        <f t="shared" si="75"/>
        <v>-0.3839914098551702</v>
      </c>
      <c r="AO86" s="9">
        <f t="shared" si="76"/>
        <v>2923.95000000007</v>
      </c>
      <c r="AP86" s="9">
        <f t="shared" si="77"/>
        <v>0.017489631773555114</v>
      </c>
    </row>
    <row r="87" spans="1:42" ht="12">
      <c r="A87" s="65"/>
      <c r="B87" s="40" t="s">
        <v>6</v>
      </c>
      <c r="C87" s="28">
        <v>63306</v>
      </c>
      <c r="D87" s="29">
        <f>C87/C95*100</f>
        <v>61.23799297716126</v>
      </c>
      <c r="E87" s="41">
        <v>9235831.38</v>
      </c>
      <c r="F87" s="29">
        <f>E87/E95*100</f>
        <v>26.914637764224942</v>
      </c>
      <c r="G87" s="28">
        <v>591</v>
      </c>
      <c r="H87" s="29">
        <f>G87/G95*100</f>
        <v>19.543650793650794</v>
      </c>
      <c r="I87" s="41">
        <v>88850.09</v>
      </c>
      <c r="J87" s="29">
        <f>I87/I95*100</f>
        <v>1.1970104988788604</v>
      </c>
      <c r="K87" s="28">
        <f aca="true" t="shared" si="94" ref="K87:K94">C87+G87</f>
        <v>63897</v>
      </c>
      <c r="L87" s="29">
        <f>K87/K95*100</f>
        <v>60.05300702061071</v>
      </c>
      <c r="M87" s="41">
        <f aca="true" t="shared" si="95" ref="M87:M94">E87+I87</f>
        <v>9324681.47</v>
      </c>
      <c r="N87" s="29">
        <f>M87/M95*100</f>
        <v>22.341020558190134</v>
      </c>
      <c r="O87" s="7">
        <f t="shared" si="86"/>
        <v>63306</v>
      </c>
      <c r="P87" s="23">
        <f t="shared" si="87"/>
        <v>591</v>
      </c>
      <c r="Q87" s="9">
        <f t="shared" si="88"/>
        <v>0</v>
      </c>
      <c r="R87" s="9">
        <f t="shared" si="89"/>
        <v>0</v>
      </c>
      <c r="S87" s="2">
        <v>58087</v>
      </c>
      <c r="T87" s="2">
        <v>58.92</v>
      </c>
      <c r="U87" s="20">
        <v>8520920.17</v>
      </c>
      <c r="V87" s="2">
        <v>24.64</v>
      </c>
      <c r="W87" s="20">
        <v>473</v>
      </c>
      <c r="X87" s="2">
        <v>17.23</v>
      </c>
      <c r="Y87" s="2">
        <v>71956.19</v>
      </c>
      <c r="Z87" s="2">
        <v>0.97</v>
      </c>
      <c r="AA87" s="2">
        <v>58560</v>
      </c>
      <c r="AB87" s="2">
        <v>57.79</v>
      </c>
      <c r="AC87" s="2">
        <v>8592876.36</v>
      </c>
      <c r="AD87" s="2">
        <v>20.48</v>
      </c>
      <c r="AE87" s="9">
        <f t="shared" si="66"/>
        <v>5219</v>
      </c>
      <c r="AF87" s="9">
        <f t="shared" si="67"/>
        <v>2.3179929771612606</v>
      </c>
      <c r="AG87" s="9">
        <f t="shared" si="68"/>
        <v>714911.2100000009</v>
      </c>
      <c r="AH87" s="9">
        <f t="shared" si="69"/>
        <v>2.2746377642249413</v>
      </c>
      <c r="AI87" s="9">
        <f t="shared" si="70"/>
        <v>118</v>
      </c>
      <c r="AJ87" s="9">
        <f t="shared" si="71"/>
        <v>2.313650793650794</v>
      </c>
      <c r="AK87" s="9">
        <f t="shared" si="72"/>
        <v>16893.899999999994</v>
      </c>
      <c r="AL87" s="9">
        <f t="shared" si="73"/>
        <v>0.22701049887886038</v>
      </c>
      <c r="AM87" s="9">
        <f t="shared" si="74"/>
        <v>5337</v>
      </c>
      <c r="AN87" s="9">
        <f t="shared" si="75"/>
        <v>2.263007020610708</v>
      </c>
      <c r="AO87" s="9">
        <f t="shared" si="76"/>
        <v>731805.1100000013</v>
      </c>
      <c r="AP87" s="9">
        <f t="shared" si="77"/>
        <v>1.861020558190134</v>
      </c>
    </row>
    <row r="88" spans="1:42" ht="12">
      <c r="A88" s="65"/>
      <c r="B88" s="40" t="s">
        <v>7</v>
      </c>
      <c r="C88" s="28">
        <v>15765</v>
      </c>
      <c r="D88" s="29">
        <f>C88/C95*100</f>
        <v>15.250007254998692</v>
      </c>
      <c r="E88" s="41">
        <v>3692717.48</v>
      </c>
      <c r="F88" s="29">
        <f>E88/E95*100</f>
        <v>10.7611485366704</v>
      </c>
      <c r="G88" s="28">
        <v>361</v>
      </c>
      <c r="H88" s="29">
        <f>G88/G95*100</f>
        <v>11.937830687830688</v>
      </c>
      <c r="I88" s="41">
        <v>87394.75</v>
      </c>
      <c r="J88" s="29">
        <f>I88/I95*100</f>
        <v>1.1774037966297308</v>
      </c>
      <c r="K88" s="28">
        <f t="shared" si="94"/>
        <v>16126</v>
      </c>
      <c r="L88" s="29">
        <f>K88/K95*100</f>
        <v>15.155872595182377</v>
      </c>
      <c r="M88" s="41">
        <f t="shared" si="95"/>
        <v>3780112.23</v>
      </c>
      <c r="N88" s="29">
        <f>M88/M95*100</f>
        <v>9.056777468956906</v>
      </c>
      <c r="O88" s="7">
        <f t="shared" si="86"/>
        <v>15765</v>
      </c>
      <c r="P88" s="23">
        <f t="shared" si="87"/>
        <v>361</v>
      </c>
      <c r="Q88" s="9">
        <f t="shared" si="88"/>
        <v>0</v>
      </c>
      <c r="R88" s="9">
        <f t="shared" si="89"/>
        <v>0</v>
      </c>
      <c r="S88" s="2">
        <v>15756</v>
      </c>
      <c r="T88" s="2">
        <v>15.98</v>
      </c>
      <c r="U88" s="20">
        <v>3694450.66</v>
      </c>
      <c r="V88" s="2">
        <v>10.68</v>
      </c>
      <c r="W88" s="20">
        <v>296</v>
      </c>
      <c r="X88" s="2">
        <v>10.78</v>
      </c>
      <c r="Y88" s="2">
        <v>72241.9</v>
      </c>
      <c r="Z88" s="2">
        <v>0.98</v>
      </c>
      <c r="AA88" s="2">
        <v>16052</v>
      </c>
      <c r="AB88" s="2">
        <v>15.84</v>
      </c>
      <c r="AC88" s="2">
        <v>3766692.56</v>
      </c>
      <c r="AD88" s="2">
        <v>8.98</v>
      </c>
      <c r="AE88" s="9">
        <f t="shared" si="66"/>
        <v>9</v>
      </c>
      <c r="AF88" s="9">
        <f t="shared" si="67"/>
        <v>-0.729992745001308</v>
      </c>
      <c r="AG88" s="9">
        <f t="shared" si="68"/>
        <v>-1733.1800000001676</v>
      </c>
      <c r="AH88" s="9">
        <f t="shared" si="69"/>
        <v>0.08114853667039945</v>
      </c>
      <c r="AI88" s="9">
        <f t="shared" si="70"/>
        <v>65</v>
      </c>
      <c r="AJ88" s="9">
        <f t="shared" si="71"/>
        <v>1.157830687830689</v>
      </c>
      <c r="AK88" s="9">
        <f t="shared" si="72"/>
        <v>15152.850000000006</v>
      </c>
      <c r="AL88" s="9">
        <f t="shared" si="73"/>
        <v>0.19740379662973084</v>
      </c>
      <c r="AM88" s="9">
        <f t="shared" si="74"/>
        <v>74</v>
      </c>
      <c r="AN88" s="9">
        <f t="shared" si="75"/>
        <v>-0.6841274048176231</v>
      </c>
      <c r="AO88" s="9">
        <f t="shared" si="76"/>
        <v>13419.669999999925</v>
      </c>
      <c r="AP88" s="9">
        <f t="shared" si="77"/>
        <v>0.07677746895690518</v>
      </c>
    </row>
    <row r="89" spans="1:42" ht="12">
      <c r="A89" s="65"/>
      <c r="B89" s="40" t="s">
        <v>8</v>
      </c>
      <c r="C89" s="28">
        <v>6632</v>
      </c>
      <c r="D89" s="29">
        <f>C89/C95*100</f>
        <v>6.415353511903034</v>
      </c>
      <c r="E89" s="41">
        <v>2480917.17</v>
      </c>
      <c r="F89" s="29">
        <f>E89/E95*100</f>
        <v>7.229775448065409</v>
      </c>
      <c r="G89" s="28">
        <v>392</v>
      </c>
      <c r="H89" s="29">
        <f>G89/G95*100</f>
        <v>12.962962962962962</v>
      </c>
      <c r="I89" s="41">
        <v>151976.54</v>
      </c>
      <c r="J89" s="29">
        <f>I89/I95*100</f>
        <v>2.047465725282699</v>
      </c>
      <c r="K89" s="28">
        <f t="shared" si="94"/>
        <v>7024</v>
      </c>
      <c r="L89" s="29">
        <f>K89/K95*100</f>
        <v>6.6014417157733485</v>
      </c>
      <c r="M89" s="41">
        <f t="shared" si="95"/>
        <v>2632893.71</v>
      </c>
      <c r="N89" s="29">
        <f>M89/M95*100</f>
        <v>6.308154620818324</v>
      </c>
      <c r="O89" s="7">
        <f t="shared" si="86"/>
        <v>6632</v>
      </c>
      <c r="P89" s="23">
        <f t="shared" si="87"/>
        <v>392</v>
      </c>
      <c r="Q89" s="9">
        <f t="shared" si="88"/>
        <v>0</v>
      </c>
      <c r="R89" s="9">
        <f t="shared" si="89"/>
        <v>0</v>
      </c>
      <c r="S89" s="2">
        <v>6820</v>
      </c>
      <c r="T89" s="2">
        <v>6.92</v>
      </c>
      <c r="U89" s="20">
        <v>2547880.26</v>
      </c>
      <c r="V89" s="2">
        <v>7.37</v>
      </c>
      <c r="W89" s="20">
        <v>346</v>
      </c>
      <c r="X89" s="2">
        <v>12.6</v>
      </c>
      <c r="Y89" s="2">
        <v>133966.21</v>
      </c>
      <c r="Z89" s="2">
        <v>1.81</v>
      </c>
      <c r="AA89" s="2">
        <v>7166</v>
      </c>
      <c r="AB89" s="2">
        <v>7.07</v>
      </c>
      <c r="AC89" s="2">
        <v>2681846.47</v>
      </c>
      <c r="AD89" s="2">
        <v>6.39</v>
      </c>
      <c r="AE89" s="9">
        <f t="shared" si="66"/>
        <v>-188</v>
      </c>
      <c r="AF89" s="9">
        <f t="shared" si="67"/>
        <v>-0.5046464880969657</v>
      </c>
      <c r="AG89" s="9">
        <f t="shared" si="68"/>
        <v>-66963.08999999985</v>
      </c>
      <c r="AH89" s="9">
        <f t="shared" si="69"/>
        <v>-0.14022455193459127</v>
      </c>
      <c r="AI89" s="9">
        <f t="shared" si="70"/>
        <v>46</v>
      </c>
      <c r="AJ89" s="9">
        <f t="shared" si="71"/>
        <v>0.36296296296296227</v>
      </c>
      <c r="AK89" s="9">
        <f t="shared" si="72"/>
        <v>18010.330000000016</v>
      </c>
      <c r="AL89" s="9">
        <f t="shared" si="73"/>
        <v>0.23746572528269905</v>
      </c>
      <c r="AM89" s="9">
        <f t="shared" si="74"/>
        <v>-142</v>
      </c>
      <c r="AN89" s="9">
        <f t="shared" si="75"/>
        <v>-0.4685582842266518</v>
      </c>
      <c r="AO89" s="9">
        <f t="shared" si="76"/>
        <v>-48952.76000000024</v>
      </c>
      <c r="AP89" s="9">
        <f t="shared" si="77"/>
        <v>-0.08184537918167578</v>
      </c>
    </row>
    <row r="90" spans="1:42" ht="12">
      <c r="A90" s="65"/>
      <c r="B90" s="40" t="s">
        <v>9</v>
      </c>
      <c r="C90" s="28">
        <v>4080</v>
      </c>
      <c r="D90" s="29">
        <f>C90/C95*100</f>
        <v>3.946719289590528</v>
      </c>
      <c r="E90" s="41">
        <v>2857064.89</v>
      </c>
      <c r="F90" s="29">
        <f>E90/E95*100</f>
        <v>8.325927945128333</v>
      </c>
      <c r="G90" s="28">
        <v>436</v>
      </c>
      <c r="H90" s="29">
        <f>G90/G95*100</f>
        <v>14.417989417989418</v>
      </c>
      <c r="I90" s="41">
        <v>315966.67</v>
      </c>
      <c r="J90" s="29">
        <f>I90/I95*100</f>
        <v>4.25678152138948</v>
      </c>
      <c r="K90" s="28">
        <f t="shared" si="94"/>
        <v>4516</v>
      </c>
      <c r="L90" s="29">
        <f>K90/K95*100</f>
        <v>4.244321012020564</v>
      </c>
      <c r="M90" s="41">
        <f t="shared" si="95"/>
        <v>3173031.56</v>
      </c>
      <c r="N90" s="29">
        <f>M90/M95*100</f>
        <v>7.602271835430977</v>
      </c>
      <c r="O90" s="7">
        <f t="shared" si="86"/>
        <v>4080</v>
      </c>
      <c r="P90" s="23">
        <f t="shared" si="87"/>
        <v>436</v>
      </c>
      <c r="Q90" s="9">
        <f t="shared" si="88"/>
        <v>0</v>
      </c>
      <c r="R90" s="9">
        <f t="shared" si="89"/>
        <v>0</v>
      </c>
      <c r="S90" s="2">
        <v>4233</v>
      </c>
      <c r="T90" s="2">
        <v>4.29</v>
      </c>
      <c r="U90" s="20">
        <v>2962326.77</v>
      </c>
      <c r="V90" s="2">
        <v>8.57</v>
      </c>
      <c r="W90" s="20">
        <v>393</v>
      </c>
      <c r="X90" s="2">
        <v>14.31</v>
      </c>
      <c r="Y90" s="2">
        <v>283556.57</v>
      </c>
      <c r="Z90" s="2">
        <v>3.84</v>
      </c>
      <c r="AA90" s="2">
        <v>4626</v>
      </c>
      <c r="AB90" s="2">
        <v>4.56</v>
      </c>
      <c r="AC90" s="2">
        <v>3245883.34</v>
      </c>
      <c r="AD90" s="2">
        <v>7.73</v>
      </c>
      <c r="AE90" s="9">
        <f t="shared" si="66"/>
        <v>-153</v>
      </c>
      <c r="AF90" s="9">
        <f t="shared" si="67"/>
        <v>-0.34328071040947217</v>
      </c>
      <c r="AG90" s="9">
        <f t="shared" si="68"/>
        <v>-105261.87999999989</v>
      </c>
      <c r="AH90" s="9">
        <f t="shared" si="69"/>
        <v>-0.24407205487166728</v>
      </c>
      <c r="AI90" s="9">
        <f t="shared" si="70"/>
        <v>43</v>
      </c>
      <c r="AJ90" s="9">
        <f t="shared" si="71"/>
        <v>0.10798941798941719</v>
      </c>
      <c r="AK90" s="9">
        <f t="shared" si="72"/>
        <v>32410.099999999977</v>
      </c>
      <c r="AL90" s="9">
        <f t="shared" si="73"/>
        <v>0.4167815213894803</v>
      </c>
      <c r="AM90" s="9">
        <f t="shared" si="74"/>
        <v>-110</v>
      </c>
      <c r="AN90" s="9">
        <f t="shared" si="75"/>
        <v>-0.3156789879794353</v>
      </c>
      <c r="AO90" s="9">
        <f t="shared" si="76"/>
        <v>-72851.7799999998</v>
      </c>
      <c r="AP90" s="9">
        <f t="shared" si="77"/>
        <v>-0.12772816456902358</v>
      </c>
    </row>
    <row r="91" spans="1:42" ht="12">
      <c r="A91" s="65"/>
      <c r="B91" s="40" t="s">
        <v>10</v>
      </c>
      <c r="C91" s="28">
        <v>2464</v>
      </c>
      <c r="D91" s="29">
        <f>C91/C95*100</f>
        <v>2.3835089043017303</v>
      </c>
      <c r="E91" s="41">
        <v>3451712.47</v>
      </c>
      <c r="F91" s="29">
        <f>E91/E95*100</f>
        <v>10.058822749566932</v>
      </c>
      <c r="G91" s="28">
        <v>337</v>
      </c>
      <c r="H91" s="29">
        <f>G91/G95*100</f>
        <v>11.144179894179894</v>
      </c>
      <c r="I91" s="41">
        <v>477604.18</v>
      </c>
      <c r="J91" s="29">
        <f>I91/I95*100</f>
        <v>6.43440223604083</v>
      </c>
      <c r="K91" s="28">
        <f t="shared" si="94"/>
        <v>2801</v>
      </c>
      <c r="L91" s="29">
        <f>K91/K95*100</f>
        <v>2.632494055506997</v>
      </c>
      <c r="M91" s="41">
        <f t="shared" si="95"/>
        <v>3929316.6500000004</v>
      </c>
      <c r="N91" s="29">
        <f>M91/M95*100</f>
        <v>9.41425659843894</v>
      </c>
      <c r="O91" s="7">
        <f t="shared" si="86"/>
        <v>2464</v>
      </c>
      <c r="P91" s="23">
        <f t="shared" si="87"/>
        <v>337</v>
      </c>
      <c r="Q91" s="9">
        <f t="shared" si="88"/>
        <v>0</v>
      </c>
      <c r="R91" s="9">
        <f t="shared" si="89"/>
        <v>0</v>
      </c>
      <c r="S91" s="2">
        <v>2500</v>
      </c>
      <c r="T91" s="2">
        <v>2.54</v>
      </c>
      <c r="U91" s="20">
        <v>3507212.49</v>
      </c>
      <c r="V91" s="2">
        <v>10.14</v>
      </c>
      <c r="W91" s="20">
        <v>321</v>
      </c>
      <c r="X91" s="2">
        <v>11.69</v>
      </c>
      <c r="Y91" s="2">
        <v>450241.98</v>
      </c>
      <c r="Z91" s="2">
        <v>6.1</v>
      </c>
      <c r="AA91" s="2">
        <v>2821</v>
      </c>
      <c r="AB91" s="2">
        <v>2.78</v>
      </c>
      <c r="AC91" s="2">
        <v>3957454.47</v>
      </c>
      <c r="AD91" s="2">
        <v>9.43</v>
      </c>
      <c r="AE91" s="9">
        <f t="shared" si="66"/>
        <v>-36</v>
      </c>
      <c r="AF91" s="9">
        <f t="shared" si="67"/>
        <v>-0.1564910956982697</v>
      </c>
      <c r="AG91" s="9">
        <f t="shared" si="68"/>
        <v>-55500.02000000002</v>
      </c>
      <c r="AH91" s="9">
        <f t="shared" si="69"/>
        <v>-0.08117725043306834</v>
      </c>
      <c r="AI91" s="9">
        <f t="shared" si="70"/>
        <v>16</v>
      </c>
      <c r="AJ91" s="9">
        <f t="shared" si="71"/>
        <v>-0.5458201058201055</v>
      </c>
      <c r="AK91" s="9">
        <f t="shared" si="72"/>
        <v>27362.20000000001</v>
      </c>
      <c r="AL91" s="9">
        <f t="shared" si="73"/>
        <v>0.3344022360408303</v>
      </c>
      <c r="AM91" s="9">
        <f t="shared" si="74"/>
        <v>-20</v>
      </c>
      <c r="AN91" s="9">
        <f t="shared" si="75"/>
        <v>-0.1475059444930027</v>
      </c>
      <c r="AO91" s="9">
        <f t="shared" si="76"/>
        <v>-28137.819999999832</v>
      </c>
      <c r="AP91" s="9">
        <f t="shared" si="77"/>
        <v>-0.015743401561060466</v>
      </c>
    </row>
    <row r="92" spans="1:42" ht="12">
      <c r="A92" s="65"/>
      <c r="B92" s="40" t="s">
        <v>11</v>
      </c>
      <c r="C92" s="28">
        <v>1721</v>
      </c>
      <c r="D92" s="29">
        <f>C92/C95*100</f>
        <v>1.6647803670062005</v>
      </c>
      <c r="E92" s="41">
        <v>5273659.04</v>
      </c>
      <c r="F92" s="29">
        <f>E92/E95*100</f>
        <v>15.368256187634104</v>
      </c>
      <c r="G92" s="28">
        <v>244</v>
      </c>
      <c r="H92" s="29">
        <f>G92/G95*100</f>
        <v>8.068783068783068</v>
      </c>
      <c r="I92" s="41">
        <v>749435.39</v>
      </c>
      <c r="J92" s="29">
        <f>I92/I95*100</f>
        <v>10.096579869096061</v>
      </c>
      <c r="K92" s="28">
        <f t="shared" si="94"/>
        <v>1965</v>
      </c>
      <c r="L92" s="29">
        <f>K92/K95*100</f>
        <v>1.8467871542560692</v>
      </c>
      <c r="M92" s="41">
        <f t="shared" si="95"/>
        <v>6023094.43</v>
      </c>
      <c r="N92" s="29">
        <f>M92/M95*100</f>
        <v>14.430742424550669</v>
      </c>
      <c r="O92" s="7">
        <f t="shared" si="86"/>
        <v>1721</v>
      </c>
      <c r="P92" s="23">
        <f t="shared" si="87"/>
        <v>244</v>
      </c>
      <c r="Q92" s="9">
        <f t="shared" si="88"/>
        <v>0</v>
      </c>
      <c r="R92" s="9">
        <f t="shared" si="89"/>
        <v>0</v>
      </c>
      <c r="S92" s="2">
        <v>1805</v>
      </c>
      <c r="T92" s="2">
        <v>1.83</v>
      </c>
      <c r="U92" s="20">
        <v>5570572.85</v>
      </c>
      <c r="V92" s="2">
        <v>16.11</v>
      </c>
      <c r="W92" s="20">
        <v>226</v>
      </c>
      <c r="X92" s="2">
        <v>8.23</v>
      </c>
      <c r="Y92" s="2">
        <v>709715.44</v>
      </c>
      <c r="Z92" s="2">
        <v>9.61</v>
      </c>
      <c r="AA92" s="2">
        <v>2031</v>
      </c>
      <c r="AB92" s="2">
        <v>2</v>
      </c>
      <c r="AC92" s="2">
        <v>6280288.29</v>
      </c>
      <c r="AD92" s="2">
        <v>14.97</v>
      </c>
      <c r="AE92" s="9">
        <f t="shared" si="66"/>
        <v>-84</v>
      </c>
      <c r="AF92" s="9">
        <f t="shared" si="67"/>
        <v>-0.1652196329937996</v>
      </c>
      <c r="AG92" s="9">
        <f t="shared" si="68"/>
        <v>-296913.8099999996</v>
      </c>
      <c r="AH92" s="9">
        <f t="shared" si="69"/>
        <v>-0.741743812365895</v>
      </c>
      <c r="AI92" s="9">
        <f t="shared" si="70"/>
        <v>18</v>
      </c>
      <c r="AJ92" s="9">
        <f t="shared" si="71"/>
        <v>-0.16121693121693248</v>
      </c>
      <c r="AK92" s="9">
        <f t="shared" si="72"/>
        <v>39719.95000000007</v>
      </c>
      <c r="AL92" s="9">
        <f t="shared" si="73"/>
        <v>0.48657986909606166</v>
      </c>
      <c r="AM92" s="9">
        <f t="shared" si="74"/>
        <v>-66</v>
      </c>
      <c r="AN92" s="9">
        <f t="shared" si="75"/>
        <v>-0.1532128457439308</v>
      </c>
      <c r="AO92" s="9">
        <f t="shared" si="76"/>
        <v>-257193.86000000034</v>
      </c>
      <c r="AP92" s="9">
        <f t="shared" si="77"/>
        <v>-0.5392575754493318</v>
      </c>
    </row>
    <row r="93" spans="1:42" ht="12">
      <c r="A93" s="65"/>
      <c r="B93" s="40" t="s">
        <v>12</v>
      </c>
      <c r="C93" s="28">
        <v>469</v>
      </c>
      <c r="D93" s="29">
        <f>C93/C95*100</f>
        <v>0.4536792516710681</v>
      </c>
      <c r="E93" s="41">
        <v>3137343.73</v>
      </c>
      <c r="F93" s="29">
        <f>E93/E95*100</f>
        <v>9.142703732948872</v>
      </c>
      <c r="G93" s="28">
        <v>83</v>
      </c>
      <c r="H93" s="29">
        <f>G93/G95*100</f>
        <v>2.7447089947089944</v>
      </c>
      <c r="I93" s="41">
        <v>582852.25</v>
      </c>
      <c r="J93" s="29">
        <f>I93/I95*100</f>
        <v>7.852330397697585</v>
      </c>
      <c r="K93" s="28">
        <f t="shared" si="94"/>
        <v>552</v>
      </c>
      <c r="L93" s="29">
        <f>K93/K95*100</f>
        <v>0.5187921166154453</v>
      </c>
      <c r="M93" s="41">
        <f t="shared" si="95"/>
        <v>3720195.98</v>
      </c>
      <c r="N93" s="29">
        <f>M93/M95*100</f>
        <v>8.913224021332313</v>
      </c>
      <c r="O93" s="7">
        <f t="shared" si="86"/>
        <v>469</v>
      </c>
      <c r="P93" s="23">
        <f t="shared" si="87"/>
        <v>83</v>
      </c>
      <c r="Q93" s="9">
        <f t="shared" si="88"/>
        <v>0</v>
      </c>
      <c r="R93" s="9">
        <f t="shared" si="89"/>
        <v>0</v>
      </c>
      <c r="S93" s="2">
        <v>518</v>
      </c>
      <c r="T93" s="2">
        <v>0.53</v>
      </c>
      <c r="U93" s="20">
        <v>3493318.16</v>
      </c>
      <c r="V93" s="2">
        <v>10.1</v>
      </c>
      <c r="W93" s="20">
        <v>89</v>
      </c>
      <c r="X93" s="2">
        <v>3.24</v>
      </c>
      <c r="Y93" s="2">
        <v>628012.69</v>
      </c>
      <c r="Z93" s="2">
        <v>8.51</v>
      </c>
      <c r="AA93" s="2">
        <v>607</v>
      </c>
      <c r="AB93" s="2">
        <v>0.6</v>
      </c>
      <c r="AC93" s="2">
        <v>4121330.85</v>
      </c>
      <c r="AD93" s="2">
        <v>9.82</v>
      </c>
      <c r="AE93" s="9">
        <f t="shared" si="66"/>
        <v>-49</v>
      </c>
      <c r="AF93" s="9">
        <f t="shared" si="67"/>
        <v>-0.07632074832893193</v>
      </c>
      <c r="AG93" s="9">
        <f t="shared" si="68"/>
        <v>-355974.43000000017</v>
      </c>
      <c r="AH93" s="9">
        <f t="shared" si="69"/>
        <v>-0.9572962670511274</v>
      </c>
      <c r="AI93" s="9">
        <f t="shared" si="70"/>
        <v>-6</v>
      </c>
      <c r="AJ93" s="9">
        <f t="shared" si="71"/>
        <v>-0.4952910052910058</v>
      </c>
      <c r="AK93" s="9">
        <f t="shared" si="72"/>
        <v>-45160.439999999944</v>
      </c>
      <c r="AL93" s="9">
        <f t="shared" si="73"/>
        <v>-0.6576696023024144</v>
      </c>
      <c r="AM93" s="9">
        <f t="shared" si="74"/>
        <v>-55</v>
      </c>
      <c r="AN93" s="9">
        <f t="shared" si="75"/>
        <v>-0.08120788338455465</v>
      </c>
      <c r="AO93" s="9">
        <f t="shared" si="76"/>
        <v>-401134.8700000001</v>
      </c>
      <c r="AP93" s="9">
        <f t="shared" si="77"/>
        <v>-0.906775978667687</v>
      </c>
    </row>
    <row r="94" spans="1:42" ht="12">
      <c r="A94" s="65"/>
      <c r="B94" s="42" t="s">
        <v>13</v>
      </c>
      <c r="C94" s="30">
        <v>188</v>
      </c>
      <c r="D94" s="31">
        <f>C94/C95*100</f>
        <v>0.18185863393211255</v>
      </c>
      <c r="E94" s="43">
        <v>3616672.86</v>
      </c>
      <c r="F94" s="31">
        <f>E94/E95*100</f>
        <v>10.539542780024576</v>
      </c>
      <c r="G94" s="30">
        <v>90</v>
      </c>
      <c r="H94" s="31">
        <f>G94/G95*100</f>
        <v>2.976190476190476</v>
      </c>
      <c r="I94" s="43">
        <v>4950482.67</v>
      </c>
      <c r="J94" s="31">
        <f>I94/I95*100</f>
        <v>66.69413312364514</v>
      </c>
      <c r="K94" s="28">
        <f t="shared" si="94"/>
        <v>278</v>
      </c>
      <c r="L94" s="31">
        <f>K94/K95*100</f>
        <v>0.2612757398896627</v>
      </c>
      <c r="M94" s="43">
        <f t="shared" si="95"/>
        <v>8567155.53</v>
      </c>
      <c r="N94" s="31">
        <f>M94/M95*100</f>
        <v>20.52606284050819</v>
      </c>
      <c r="O94" s="7">
        <f t="shared" si="86"/>
        <v>188</v>
      </c>
      <c r="P94" s="23">
        <f t="shared" si="87"/>
        <v>90</v>
      </c>
      <c r="Q94" s="9">
        <f t="shared" si="88"/>
        <v>0</v>
      </c>
      <c r="R94" s="9">
        <f t="shared" si="89"/>
        <v>0</v>
      </c>
      <c r="S94" s="2">
        <v>199</v>
      </c>
      <c r="T94" s="2">
        <v>0.2</v>
      </c>
      <c r="U94" s="20">
        <v>3717955.94</v>
      </c>
      <c r="V94" s="2">
        <v>10.75</v>
      </c>
      <c r="W94" s="20">
        <v>88</v>
      </c>
      <c r="X94" s="2">
        <v>3.2</v>
      </c>
      <c r="Y94" s="2">
        <v>5014818.85</v>
      </c>
      <c r="Z94" s="2">
        <v>67.93</v>
      </c>
      <c r="AA94" s="2">
        <v>287</v>
      </c>
      <c r="AB94" s="2">
        <v>0.28</v>
      </c>
      <c r="AC94" s="2">
        <v>8732774.79</v>
      </c>
      <c r="AD94" s="2">
        <v>20.81</v>
      </c>
      <c r="AE94" s="9">
        <f t="shared" si="66"/>
        <v>-11</v>
      </c>
      <c r="AF94" s="9">
        <f t="shared" si="67"/>
        <v>-0.018141366067887466</v>
      </c>
      <c r="AG94" s="9">
        <f t="shared" si="68"/>
        <v>-101283.08000000007</v>
      </c>
      <c r="AH94" s="9">
        <f t="shared" si="69"/>
        <v>-0.21045721997542444</v>
      </c>
      <c r="AI94" s="9">
        <f t="shared" si="70"/>
        <v>2</v>
      </c>
      <c r="AJ94" s="9">
        <f t="shared" si="71"/>
        <v>-0.22380952380952435</v>
      </c>
      <c r="AK94" s="9">
        <f t="shared" si="72"/>
        <v>-64336.1799999997</v>
      </c>
      <c r="AL94" s="9">
        <f t="shared" si="73"/>
        <v>-1.2358668763548621</v>
      </c>
      <c r="AM94" s="9">
        <f t="shared" si="74"/>
        <v>-9</v>
      </c>
      <c r="AN94" s="9">
        <f t="shared" si="75"/>
        <v>-0.018724260110337343</v>
      </c>
      <c r="AO94" s="9">
        <f t="shared" si="76"/>
        <v>-165619.25999999978</v>
      </c>
      <c r="AP94" s="9">
        <f t="shared" si="77"/>
        <v>-0.28393715949180987</v>
      </c>
    </row>
    <row r="95" spans="1:42" ht="12">
      <c r="A95" s="66"/>
      <c r="B95" s="44" t="s">
        <v>14</v>
      </c>
      <c r="C95" s="26">
        <f aca="true" t="shared" si="96" ref="C95:N95">SUM(C86:C94)</f>
        <v>103377</v>
      </c>
      <c r="D95" s="32">
        <f t="shared" si="96"/>
        <v>100</v>
      </c>
      <c r="E95" s="45">
        <f t="shared" si="96"/>
        <v>34315272.83</v>
      </c>
      <c r="F95" s="32">
        <f t="shared" si="96"/>
        <v>100.00000000000001</v>
      </c>
      <c r="G95" s="33">
        <f t="shared" si="96"/>
        <v>3024</v>
      </c>
      <c r="H95" s="32">
        <f t="shared" si="96"/>
        <v>100.00000000000001</v>
      </c>
      <c r="I95" s="45">
        <f t="shared" si="96"/>
        <v>7422665.89</v>
      </c>
      <c r="J95" s="32">
        <f t="shared" si="96"/>
        <v>100</v>
      </c>
      <c r="K95" s="33">
        <f t="shared" si="96"/>
        <v>106401</v>
      </c>
      <c r="L95" s="32">
        <f t="shared" si="96"/>
        <v>99.99999999999999</v>
      </c>
      <c r="M95" s="45">
        <f t="shared" si="96"/>
        <v>41737938.72</v>
      </c>
      <c r="N95" s="32">
        <f t="shared" si="96"/>
        <v>100</v>
      </c>
      <c r="O95" s="7">
        <f t="shared" si="86"/>
        <v>103377</v>
      </c>
      <c r="P95" s="23">
        <f t="shared" si="87"/>
        <v>3024</v>
      </c>
      <c r="Q95" s="9">
        <f t="shared" si="88"/>
        <v>0</v>
      </c>
      <c r="R95" s="9">
        <f t="shared" si="89"/>
        <v>0</v>
      </c>
      <c r="S95" s="2">
        <v>98591</v>
      </c>
      <c r="T95" s="2">
        <v>100.01000000000002</v>
      </c>
      <c r="U95" s="2">
        <v>34581667.89</v>
      </c>
      <c r="V95" s="2">
        <v>100</v>
      </c>
      <c r="W95" s="2">
        <v>2746</v>
      </c>
      <c r="X95" s="2">
        <v>100</v>
      </c>
      <c r="Y95" s="2">
        <v>7382012.449999999</v>
      </c>
      <c r="Z95" s="2">
        <v>99.99000000000001</v>
      </c>
      <c r="AA95" s="2">
        <v>101337</v>
      </c>
      <c r="AB95" s="2">
        <v>99.99000000000001</v>
      </c>
      <c r="AC95" s="2">
        <v>41963680.34</v>
      </c>
      <c r="AD95" s="2">
        <v>100</v>
      </c>
      <c r="AE95" s="9">
        <f t="shared" si="66"/>
        <v>4786</v>
      </c>
      <c r="AF95" s="9">
        <f t="shared" si="67"/>
        <v>-0.010000000000019327</v>
      </c>
      <c r="AG95" s="9">
        <f t="shared" si="68"/>
        <v>-266395.0600000024</v>
      </c>
      <c r="AH95" s="9">
        <f t="shared" si="69"/>
        <v>0</v>
      </c>
      <c r="AI95" s="9">
        <f t="shared" si="70"/>
        <v>278</v>
      </c>
      <c r="AJ95" s="9">
        <f t="shared" si="71"/>
        <v>0</v>
      </c>
      <c r="AK95" s="9">
        <f t="shared" si="72"/>
        <v>40653.44000000041</v>
      </c>
      <c r="AL95" s="9">
        <f t="shared" si="73"/>
        <v>0.009999999999990905</v>
      </c>
      <c r="AM95" s="9">
        <f t="shared" si="74"/>
        <v>5064</v>
      </c>
      <c r="AN95" s="9">
        <f t="shared" si="75"/>
        <v>0.009999999999976694</v>
      </c>
      <c r="AO95" s="9">
        <f t="shared" si="76"/>
        <v>-225741.62000000477</v>
      </c>
      <c r="AP95" s="9">
        <f t="shared" si="77"/>
        <v>0</v>
      </c>
    </row>
    <row r="96" spans="1:42" ht="12" customHeight="1">
      <c r="A96" s="64" t="s">
        <v>55</v>
      </c>
      <c r="B96" s="38" t="s">
        <v>4</v>
      </c>
      <c r="C96" s="26">
        <v>5440</v>
      </c>
      <c r="D96" s="27">
        <f>C96/C105*100</f>
        <v>22.03856749311295</v>
      </c>
      <c r="E96" s="39">
        <v>398505.47</v>
      </c>
      <c r="F96" s="27">
        <f>E96/E105*100</f>
        <v>6.917333217213993</v>
      </c>
      <c r="G96" s="26">
        <v>124</v>
      </c>
      <c r="H96" s="27">
        <f>G96/G105*100</f>
        <v>16.893732970027248</v>
      </c>
      <c r="I96" s="39">
        <v>6480.88</v>
      </c>
      <c r="J96" s="27">
        <f>I96/I105*100</f>
        <v>0.7174311023133922</v>
      </c>
      <c r="K96" s="26">
        <f>C96+G96</f>
        <v>5564</v>
      </c>
      <c r="L96" s="27">
        <f>K96/K105*100</f>
        <v>21.88999921315603</v>
      </c>
      <c r="M96" s="39">
        <f>E96+I96</f>
        <v>404986.35</v>
      </c>
      <c r="N96" s="27">
        <f>M96/M105*100</f>
        <v>6.07693891754939</v>
      </c>
      <c r="O96" s="7">
        <f t="shared" si="86"/>
        <v>5440</v>
      </c>
      <c r="P96" s="23">
        <f t="shared" si="87"/>
        <v>124</v>
      </c>
      <c r="Q96" s="9">
        <f t="shared" si="88"/>
        <v>0</v>
      </c>
      <c r="R96" s="9">
        <f t="shared" si="89"/>
        <v>0</v>
      </c>
      <c r="S96" s="2">
        <v>4836</v>
      </c>
      <c r="T96" s="2">
        <v>21.08</v>
      </c>
      <c r="U96" s="20">
        <v>346377.23</v>
      </c>
      <c r="V96" s="2">
        <v>5.97</v>
      </c>
      <c r="W96" s="20">
        <v>117</v>
      </c>
      <c r="X96" s="2">
        <v>17.38</v>
      </c>
      <c r="Y96" s="2">
        <v>6310.55</v>
      </c>
      <c r="Z96" s="2">
        <v>0.73</v>
      </c>
      <c r="AA96" s="2">
        <v>4953</v>
      </c>
      <c r="AB96" s="2">
        <v>20.97</v>
      </c>
      <c r="AC96" s="2">
        <v>352687.78</v>
      </c>
      <c r="AD96" s="2">
        <v>5.29</v>
      </c>
      <c r="AE96" s="9">
        <f t="shared" si="66"/>
        <v>604</v>
      </c>
      <c r="AF96" s="9">
        <f t="shared" si="67"/>
        <v>0.9585674931129518</v>
      </c>
      <c r="AG96" s="9">
        <f t="shared" si="68"/>
        <v>52128.23999999999</v>
      </c>
      <c r="AH96" s="9">
        <f t="shared" si="69"/>
        <v>0.947333217213993</v>
      </c>
      <c r="AI96" s="9">
        <f t="shared" si="70"/>
        <v>7</v>
      </c>
      <c r="AJ96" s="9">
        <f t="shared" si="71"/>
        <v>-0.4862670299727512</v>
      </c>
      <c r="AK96" s="9">
        <f t="shared" si="72"/>
        <v>170.32999999999993</v>
      </c>
      <c r="AL96" s="9">
        <f t="shared" si="73"/>
        <v>-0.012568897686607738</v>
      </c>
      <c r="AM96" s="9">
        <f t="shared" si="74"/>
        <v>611</v>
      </c>
      <c r="AN96" s="9">
        <f t="shared" si="75"/>
        <v>0.9199992131560322</v>
      </c>
      <c r="AO96" s="9">
        <f t="shared" si="76"/>
        <v>52298.56999999995</v>
      </c>
      <c r="AP96" s="9">
        <f t="shared" si="77"/>
        <v>0.7869389175493904</v>
      </c>
    </row>
    <row r="97" spans="1:42" ht="12">
      <c r="A97" s="65"/>
      <c r="B97" s="40" t="s">
        <v>6</v>
      </c>
      <c r="C97" s="28">
        <v>13603</v>
      </c>
      <c r="D97" s="29">
        <f>C97/C105*100</f>
        <v>55.10857235456166</v>
      </c>
      <c r="E97" s="41">
        <v>1766726.58</v>
      </c>
      <c r="F97" s="29">
        <f>E97/E105*100</f>
        <v>30.667173671590696</v>
      </c>
      <c r="G97" s="28">
        <v>159</v>
      </c>
      <c r="H97" s="29">
        <f>G97/G105*100</f>
        <v>21.662125340599456</v>
      </c>
      <c r="I97" s="41">
        <v>22721.35</v>
      </c>
      <c r="J97" s="29">
        <f>I97/I105*100</f>
        <v>2.515245333434409</v>
      </c>
      <c r="K97" s="28">
        <f aca="true" t="shared" si="97" ref="K97:K104">C97+G97</f>
        <v>13762</v>
      </c>
      <c r="L97" s="29">
        <f>K97/K105*100</f>
        <v>54.14273349594776</v>
      </c>
      <c r="M97" s="41">
        <f aca="true" t="shared" si="98" ref="M97:M104">E97+I97</f>
        <v>1789447.9300000002</v>
      </c>
      <c r="N97" s="29">
        <f>M97/M105*100</f>
        <v>26.851190828395076</v>
      </c>
      <c r="O97" s="7">
        <f t="shared" si="86"/>
        <v>13603</v>
      </c>
      <c r="P97" s="23">
        <f t="shared" si="87"/>
        <v>159</v>
      </c>
      <c r="Q97" s="9">
        <f t="shared" si="88"/>
        <v>0</v>
      </c>
      <c r="R97" s="9">
        <f t="shared" si="89"/>
        <v>0</v>
      </c>
      <c r="S97" s="2">
        <v>12136</v>
      </c>
      <c r="T97" s="2">
        <v>52.89</v>
      </c>
      <c r="U97" s="20">
        <v>1601012.43</v>
      </c>
      <c r="V97" s="2">
        <v>27.6</v>
      </c>
      <c r="W97" s="20">
        <v>132</v>
      </c>
      <c r="X97" s="2">
        <v>19.61</v>
      </c>
      <c r="Y97" s="2">
        <v>19231.71</v>
      </c>
      <c r="Z97" s="2">
        <v>2.23</v>
      </c>
      <c r="AA97" s="2">
        <v>12268</v>
      </c>
      <c r="AB97" s="2">
        <v>51.95</v>
      </c>
      <c r="AC97" s="2">
        <v>1620244.14</v>
      </c>
      <c r="AD97" s="2">
        <v>24.31</v>
      </c>
      <c r="AE97" s="9">
        <f t="shared" si="66"/>
        <v>1467</v>
      </c>
      <c r="AF97" s="9">
        <f t="shared" si="67"/>
        <v>2.2185723545616582</v>
      </c>
      <c r="AG97" s="9">
        <f t="shared" si="68"/>
        <v>165714.15000000014</v>
      </c>
      <c r="AH97" s="9">
        <f t="shared" si="69"/>
        <v>3.0671736715906945</v>
      </c>
      <c r="AI97" s="9">
        <f t="shared" si="70"/>
        <v>27</v>
      </c>
      <c r="AJ97" s="9">
        <f t="shared" si="71"/>
        <v>2.0521253405994564</v>
      </c>
      <c r="AK97" s="9">
        <f t="shared" si="72"/>
        <v>3489.6399999999994</v>
      </c>
      <c r="AL97" s="9">
        <f t="shared" si="73"/>
        <v>0.28524533343440917</v>
      </c>
      <c r="AM97" s="9">
        <f t="shared" si="74"/>
        <v>1494</v>
      </c>
      <c r="AN97" s="9">
        <f t="shared" si="75"/>
        <v>2.1927334959477562</v>
      </c>
      <c r="AO97" s="9">
        <f t="shared" si="76"/>
        <v>169203.79000000027</v>
      </c>
      <c r="AP97" s="9">
        <f t="shared" si="77"/>
        <v>2.5411908283950773</v>
      </c>
    </row>
    <row r="98" spans="1:42" ht="12">
      <c r="A98" s="65"/>
      <c r="B98" s="40" t="s">
        <v>7</v>
      </c>
      <c r="C98" s="28">
        <v>2744</v>
      </c>
      <c r="D98" s="29">
        <f>C98/C105*100</f>
        <v>11.116512720790796</v>
      </c>
      <c r="E98" s="41">
        <v>662010.21</v>
      </c>
      <c r="F98" s="29">
        <f>E98/E105*100</f>
        <v>11.491298264407291</v>
      </c>
      <c r="G98" s="28">
        <v>105</v>
      </c>
      <c r="H98" s="29">
        <f>G98/G105*100</f>
        <v>14.305177111716622</v>
      </c>
      <c r="I98" s="41">
        <v>26006.36</v>
      </c>
      <c r="J98" s="29">
        <f>I98/I105*100</f>
        <v>2.87889476767953</v>
      </c>
      <c r="K98" s="28">
        <f t="shared" si="97"/>
        <v>2849</v>
      </c>
      <c r="L98" s="29">
        <f>K98/K105*100</f>
        <v>11.208592336139743</v>
      </c>
      <c r="M98" s="41">
        <f t="shared" si="98"/>
        <v>688016.57</v>
      </c>
      <c r="N98" s="29">
        <f>M98/M105*100</f>
        <v>10.323890348778038</v>
      </c>
      <c r="O98" s="7">
        <f t="shared" si="86"/>
        <v>2744</v>
      </c>
      <c r="P98" s="23">
        <f t="shared" si="87"/>
        <v>105</v>
      </c>
      <c r="Q98" s="9">
        <f t="shared" si="88"/>
        <v>0</v>
      </c>
      <c r="R98" s="9">
        <f t="shared" si="89"/>
        <v>0</v>
      </c>
      <c r="S98" s="2">
        <v>2880</v>
      </c>
      <c r="T98" s="2">
        <v>12.55</v>
      </c>
      <c r="U98" s="20">
        <v>695741.14</v>
      </c>
      <c r="V98" s="2">
        <v>11.99</v>
      </c>
      <c r="W98" s="20">
        <v>96</v>
      </c>
      <c r="X98" s="2">
        <v>14.26</v>
      </c>
      <c r="Y98" s="2">
        <v>23464.98</v>
      </c>
      <c r="Z98" s="2">
        <v>2.72</v>
      </c>
      <c r="AA98" s="2">
        <v>2976</v>
      </c>
      <c r="AB98" s="2">
        <v>12.6</v>
      </c>
      <c r="AC98" s="2">
        <v>719206.12</v>
      </c>
      <c r="AD98" s="2">
        <v>10.79</v>
      </c>
      <c r="AE98" s="9">
        <f t="shared" si="66"/>
        <v>-136</v>
      </c>
      <c r="AF98" s="9">
        <f t="shared" si="67"/>
        <v>-1.4334872792092046</v>
      </c>
      <c r="AG98" s="9">
        <f t="shared" si="68"/>
        <v>-33730.93000000005</v>
      </c>
      <c r="AH98" s="9">
        <f t="shared" si="69"/>
        <v>-0.49870173559270903</v>
      </c>
      <c r="AI98" s="9">
        <f t="shared" si="70"/>
        <v>9</v>
      </c>
      <c r="AJ98" s="9">
        <f t="shared" si="71"/>
        <v>0.04517711171662242</v>
      </c>
      <c r="AK98" s="9">
        <f t="shared" si="72"/>
        <v>2541.380000000001</v>
      </c>
      <c r="AL98" s="9">
        <f t="shared" si="73"/>
        <v>0.1588947676795298</v>
      </c>
      <c r="AM98" s="9">
        <f t="shared" si="74"/>
        <v>-127</v>
      </c>
      <c r="AN98" s="9">
        <f t="shared" si="75"/>
        <v>-1.3914076638602566</v>
      </c>
      <c r="AO98" s="9">
        <f t="shared" si="76"/>
        <v>-31189.550000000047</v>
      </c>
      <c r="AP98" s="9">
        <f t="shared" si="77"/>
        <v>-0.46610965122196113</v>
      </c>
    </row>
    <row r="99" spans="1:42" ht="12">
      <c r="A99" s="65"/>
      <c r="B99" s="40" t="s">
        <v>8</v>
      </c>
      <c r="C99" s="28">
        <v>1473</v>
      </c>
      <c r="D99" s="29">
        <f>C99/C105*100</f>
        <v>5.967428293631502</v>
      </c>
      <c r="E99" s="41">
        <v>548259.12</v>
      </c>
      <c r="F99" s="29">
        <f>E99/E105*100</f>
        <v>9.516785359098115</v>
      </c>
      <c r="G99" s="28">
        <v>118</v>
      </c>
      <c r="H99" s="29">
        <f>G99/G105*100</f>
        <v>16.076294277929154</v>
      </c>
      <c r="I99" s="41">
        <v>46258.87</v>
      </c>
      <c r="J99" s="29">
        <f>I99/I105*100</f>
        <v>5.120840394494562</v>
      </c>
      <c r="K99" s="28">
        <f t="shared" si="97"/>
        <v>1591</v>
      </c>
      <c r="L99" s="29">
        <f>K99/K105*100</f>
        <v>6.259343772129987</v>
      </c>
      <c r="M99" s="41">
        <f t="shared" si="98"/>
        <v>594517.99</v>
      </c>
      <c r="N99" s="29">
        <f>M99/M105*100</f>
        <v>8.920916743525405</v>
      </c>
      <c r="O99" s="7">
        <f t="shared" si="86"/>
        <v>1473</v>
      </c>
      <c r="P99" s="23">
        <f t="shared" si="87"/>
        <v>118</v>
      </c>
      <c r="Q99" s="9">
        <f t="shared" si="88"/>
        <v>0</v>
      </c>
      <c r="R99" s="9">
        <f t="shared" si="89"/>
        <v>0</v>
      </c>
      <c r="S99" s="2">
        <v>1595</v>
      </c>
      <c r="T99" s="2">
        <v>6.95</v>
      </c>
      <c r="U99" s="20">
        <v>595660.66</v>
      </c>
      <c r="V99" s="2">
        <v>10.27</v>
      </c>
      <c r="W99" s="20">
        <v>100</v>
      </c>
      <c r="X99" s="2">
        <v>14.86</v>
      </c>
      <c r="Y99" s="2">
        <v>38736.49</v>
      </c>
      <c r="Z99" s="2">
        <v>4.48</v>
      </c>
      <c r="AA99" s="2">
        <v>1695</v>
      </c>
      <c r="AB99" s="2">
        <v>7.18</v>
      </c>
      <c r="AC99" s="2">
        <v>634397.15</v>
      </c>
      <c r="AD99" s="2">
        <v>9.52</v>
      </c>
      <c r="AE99" s="9">
        <f t="shared" si="66"/>
        <v>-122</v>
      </c>
      <c r="AF99" s="9">
        <f t="shared" si="67"/>
        <v>-0.982571706368498</v>
      </c>
      <c r="AG99" s="9">
        <f t="shared" si="68"/>
        <v>-47401.54000000004</v>
      </c>
      <c r="AH99" s="9">
        <f t="shared" si="69"/>
        <v>-0.7532146409018843</v>
      </c>
      <c r="AI99" s="9">
        <f t="shared" si="70"/>
        <v>18</v>
      </c>
      <c r="AJ99" s="9">
        <f t="shared" si="71"/>
        <v>1.2162942779291548</v>
      </c>
      <c r="AK99" s="9">
        <f t="shared" si="72"/>
        <v>7522.380000000005</v>
      </c>
      <c r="AL99" s="9">
        <f t="shared" si="73"/>
        <v>0.6408403944945613</v>
      </c>
      <c r="AM99" s="9">
        <f t="shared" si="74"/>
        <v>-104</v>
      </c>
      <c r="AN99" s="9">
        <f t="shared" si="75"/>
        <v>-0.9206562278700128</v>
      </c>
      <c r="AO99" s="9">
        <f t="shared" si="76"/>
        <v>-39879.16000000003</v>
      </c>
      <c r="AP99" s="9">
        <f t="shared" si="77"/>
        <v>-0.5990832564745947</v>
      </c>
    </row>
    <row r="100" spans="1:42" ht="12">
      <c r="A100" s="65"/>
      <c r="B100" s="40" t="s">
        <v>9</v>
      </c>
      <c r="C100" s="28">
        <v>727</v>
      </c>
      <c r="D100" s="29">
        <f>C100/C105*100</f>
        <v>2.9452276778479987</v>
      </c>
      <c r="E100" s="41">
        <v>500127.11</v>
      </c>
      <c r="F100" s="29">
        <f>E100/E105*100</f>
        <v>8.68130083843576</v>
      </c>
      <c r="G100" s="28">
        <v>109</v>
      </c>
      <c r="H100" s="29">
        <f>G100/G105*100</f>
        <v>14.850136239782016</v>
      </c>
      <c r="I100" s="41">
        <v>77652.48</v>
      </c>
      <c r="J100" s="29">
        <f>I100/I105*100</f>
        <v>8.596101813915494</v>
      </c>
      <c r="K100" s="28">
        <f t="shared" si="97"/>
        <v>836</v>
      </c>
      <c r="L100" s="29">
        <f>K100/K105*100</f>
        <v>3.2890077897552916</v>
      </c>
      <c r="M100" s="41">
        <f t="shared" si="98"/>
        <v>577779.59</v>
      </c>
      <c r="N100" s="29">
        <f>M100/M105*100</f>
        <v>8.66975214408271</v>
      </c>
      <c r="O100" s="7">
        <f t="shared" si="86"/>
        <v>727</v>
      </c>
      <c r="P100" s="23">
        <f t="shared" si="87"/>
        <v>109</v>
      </c>
      <c r="Q100" s="9">
        <f t="shared" si="88"/>
        <v>0</v>
      </c>
      <c r="R100" s="9">
        <f t="shared" si="89"/>
        <v>0</v>
      </c>
      <c r="S100" s="2">
        <v>751</v>
      </c>
      <c r="T100" s="2">
        <v>3.27</v>
      </c>
      <c r="U100" s="20">
        <v>513599.8</v>
      </c>
      <c r="V100" s="2">
        <v>8.85</v>
      </c>
      <c r="W100" s="20">
        <v>113</v>
      </c>
      <c r="X100" s="2">
        <v>16.79</v>
      </c>
      <c r="Y100" s="2">
        <v>80217.16</v>
      </c>
      <c r="Z100" s="2">
        <v>9.28</v>
      </c>
      <c r="AA100" s="2">
        <v>864</v>
      </c>
      <c r="AB100" s="2">
        <v>3.66</v>
      </c>
      <c r="AC100" s="2">
        <v>593816.96</v>
      </c>
      <c r="AD100" s="2">
        <v>8.91</v>
      </c>
      <c r="AE100" s="9">
        <f t="shared" si="66"/>
        <v>-24</v>
      </c>
      <c r="AF100" s="9">
        <f t="shared" si="67"/>
        <v>-0.32477232215200136</v>
      </c>
      <c r="AG100" s="9">
        <f t="shared" si="68"/>
        <v>-13472.690000000002</v>
      </c>
      <c r="AH100" s="9">
        <f t="shared" si="69"/>
        <v>-0.16869916156423947</v>
      </c>
      <c r="AI100" s="9">
        <f t="shared" si="70"/>
        <v>-4</v>
      </c>
      <c r="AJ100" s="9">
        <f t="shared" si="71"/>
        <v>-1.9398637602179836</v>
      </c>
      <c r="AK100" s="9">
        <f t="shared" si="72"/>
        <v>-2564.6800000000076</v>
      </c>
      <c r="AL100" s="9">
        <f t="shared" si="73"/>
        <v>-0.6838981860845053</v>
      </c>
      <c r="AM100" s="9">
        <f t="shared" si="74"/>
        <v>-28</v>
      </c>
      <c r="AN100" s="9">
        <f t="shared" si="75"/>
        <v>-0.3709922102447085</v>
      </c>
      <c r="AO100" s="9">
        <f t="shared" si="76"/>
        <v>-16037.369999999995</v>
      </c>
      <c r="AP100" s="9">
        <f t="shared" si="77"/>
        <v>-0.24024785591729092</v>
      </c>
    </row>
    <row r="101" spans="1:42" ht="12">
      <c r="A101" s="65"/>
      <c r="B101" s="40" t="s">
        <v>10</v>
      </c>
      <c r="C101" s="28">
        <v>346</v>
      </c>
      <c r="D101" s="29">
        <f>C101/C105*100</f>
        <v>1.4017177118781396</v>
      </c>
      <c r="E101" s="41">
        <v>478604.08</v>
      </c>
      <c r="F101" s="29">
        <f>E101/E105*100</f>
        <v>8.307700018466857</v>
      </c>
      <c r="G101" s="28">
        <v>51</v>
      </c>
      <c r="H101" s="29">
        <f>G101/G105*100</f>
        <v>6.948228882833788</v>
      </c>
      <c r="I101" s="41">
        <v>73199.2</v>
      </c>
      <c r="J101" s="29">
        <f>I101/I105*100</f>
        <v>8.103125307745007</v>
      </c>
      <c r="K101" s="28">
        <f t="shared" si="97"/>
        <v>397</v>
      </c>
      <c r="L101" s="29">
        <f>K101/K105*100</f>
        <v>1.561885278149343</v>
      </c>
      <c r="M101" s="41">
        <f t="shared" si="98"/>
        <v>551803.28</v>
      </c>
      <c r="N101" s="29">
        <f>M101/M105*100</f>
        <v>8.279969996676193</v>
      </c>
      <c r="O101" s="7">
        <f t="shared" si="86"/>
        <v>346</v>
      </c>
      <c r="P101" s="23">
        <f t="shared" si="87"/>
        <v>51</v>
      </c>
      <c r="Q101" s="9">
        <f t="shared" si="88"/>
        <v>0</v>
      </c>
      <c r="R101" s="9">
        <f t="shared" si="89"/>
        <v>0</v>
      </c>
      <c r="S101" s="2">
        <v>366</v>
      </c>
      <c r="T101" s="2">
        <v>1.6</v>
      </c>
      <c r="U101" s="20">
        <v>505142.73</v>
      </c>
      <c r="V101" s="2">
        <v>8.71</v>
      </c>
      <c r="W101" s="20">
        <v>50</v>
      </c>
      <c r="X101" s="2">
        <v>7.43</v>
      </c>
      <c r="Y101" s="2">
        <v>69650.46</v>
      </c>
      <c r="Z101" s="2">
        <v>8.06</v>
      </c>
      <c r="AA101" s="2">
        <v>416</v>
      </c>
      <c r="AB101" s="2">
        <v>1.76</v>
      </c>
      <c r="AC101" s="2">
        <v>574793.19</v>
      </c>
      <c r="AD101" s="2">
        <v>8.62</v>
      </c>
      <c r="AE101" s="9">
        <f t="shared" si="66"/>
        <v>-20</v>
      </c>
      <c r="AF101" s="9">
        <f t="shared" si="67"/>
        <v>-0.19828228812186044</v>
      </c>
      <c r="AG101" s="9">
        <f t="shared" si="68"/>
        <v>-26538.649999999965</v>
      </c>
      <c r="AH101" s="9">
        <f t="shared" si="69"/>
        <v>-0.40229998153314384</v>
      </c>
      <c r="AI101" s="9">
        <f t="shared" si="70"/>
        <v>1</v>
      </c>
      <c r="AJ101" s="9">
        <f t="shared" si="71"/>
        <v>-0.481771117166212</v>
      </c>
      <c r="AK101" s="9">
        <f t="shared" si="72"/>
        <v>3548.7399999999907</v>
      </c>
      <c r="AL101" s="9">
        <f t="shared" si="73"/>
        <v>0.043125307745006225</v>
      </c>
      <c r="AM101" s="9">
        <f t="shared" si="74"/>
        <v>-19</v>
      </c>
      <c r="AN101" s="9">
        <f t="shared" si="75"/>
        <v>-0.19811472185065693</v>
      </c>
      <c r="AO101" s="9">
        <f t="shared" si="76"/>
        <v>-22989.909999999916</v>
      </c>
      <c r="AP101" s="9">
        <f t="shared" si="77"/>
        <v>-0.34003000332380573</v>
      </c>
    </row>
    <row r="102" spans="1:42" ht="12">
      <c r="A102" s="65"/>
      <c r="B102" s="40" t="s">
        <v>11</v>
      </c>
      <c r="C102" s="28">
        <v>279</v>
      </c>
      <c r="D102" s="29">
        <f>C102/C105*100</f>
        <v>1.1302868254739913</v>
      </c>
      <c r="E102" s="41">
        <v>849943.21</v>
      </c>
      <c r="F102" s="29">
        <f>E102/E105*100</f>
        <v>14.753474774834304</v>
      </c>
      <c r="G102" s="28">
        <v>37</v>
      </c>
      <c r="H102" s="29">
        <f>G102/G105*100</f>
        <v>5.040871934604905</v>
      </c>
      <c r="I102" s="41">
        <v>107464</v>
      </c>
      <c r="J102" s="29">
        <f>I102/I105*100</f>
        <v>11.896226435145596</v>
      </c>
      <c r="K102" s="28">
        <f t="shared" si="97"/>
        <v>316</v>
      </c>
      <c r="L102" s="29">
        <f>K102/K105*100</f>
        <v>1.2432134707687466</v>
      </c>
      <c r="M102" s="41">
        <f t="shared" si="98"/>
        <v>957407.21</v>
      </c>
      <c r="N102" s="29">
        <f>M102/M105*100</f>
        <v>14.366175883190587</v>
      </c>
      <c r="O102" s="7">
        <f t="shared" si="86"/>
        <v>279</v>
      </c>
      <c r="P102" s="23">
        <f t="shared" si="87"/>
        <v>37</v>
      </c>
      <c r="Q102" s="9">
        <f t="shared" si="88"/>
        <v>0</v>
      </c>
      <c r="R102" s="9">
        <f t="shared" si="89"/>
        <v>0</v>
      </c>
      <c r="S102" s="2">
        <v>302</v>
      </c>
      <c r="T102" s="2">
        <v>1.32</v>
      </c>
      <c r="U102" s="20">
        <v>929292.09</v>
      </c>
      <c r="V102" s="2">
        <v>16.02</v>
      </c>
      <c r="W102" s="20">
        <v>34</v>
      </c>
      <c r="X102" s="2">
        <v>5.05</v>
      </c>
      <c r="Y102" s="2">
        <v>102178.88</v>
      </c>
      <c r="Z102" s="2">
        <v>11.83</v>
      </c>
      <c r="AA102" s="2">
        <v>336</v>
      </c>
      <c r="AB102" s="2">
        <v>1.42</v>
      </c>
      <c r="AC102" s="2">
        <v>1031470.97</v>
      </c>
      <c r="AD102" s="2">
        <v>15.48</v>
      </c>
      <c r="AE102" s="9">
        <f t="shared" si="66"/>
        <v>-23</v>
      </c>
      <c r="AF102" s="9">
        <f t="shared" si="67"/>
        <v>-0.18971317452600878</v>
      </c>
      <c r="AG102" s="9">
        <f t="shared" si="68"/>
        <v>-79348.88</v>
      </c>
      <c r="AH102" s="9">
        <f t="shared" si="69"/>
        <v>-1.2665252251656955</v>
      </c>
      <c r="AI102" s="9">
        <f t="shared" si="70"/>
        <v>3</v>
      </c>
      <c r="AJ102" s="9">
        <f t="shared" si="71"/>
        <v>-0.009128065395095142</v>
      </c>
      <c r="AK102" s="9">
        <f t="shared" si="72"/>
        <v>5285.119999999995</v>
      </c>
      <c r="AL102" s="9">
        <f t="shared" si="73"/>
        <v>0.06622643514559634</v>
      </c>
      <c r="AM102" s="9">
        <f t="shared" si="74"/>
        <v>-20</v>
      </c>
      <c r="AN102" s="9">
        <f t="shared" si="75"/>
        <v>-0.17678652923125338</v>
      </c>
      <c r="AO102" s="9">
        <f t="shared" si="76"/>
        <v>-74063.76000000001</v>
      </c>
      <c r="AP102" s="9">
        <f t="shared" si="77"/>
        <v>-1.113824116809413</v>
      </c>
    </row>
    <row r="103" spans="1:42" ht="12">
      <c r="A103" s="65"/>
      <c r="B103" s="40" t="s">
        <v>12</v>
      </c>
      <c r="C103" s="28">
        <v>61</v>
      </c>
      <c r="D103" s="29">
        <f>C103/C105*100</f>
        <v>0.24712364284556798</v>
      </c>
      <c r="E103" s="41">
        <v>388745.37</v>
      </c>
      <c r="F103" s="29">
        <f>E103/E105*100</f>
        <v>6.747915557944899</v>
      </c>
      <c r="G103" s="28">
        <v>20</v>
      </c>
      <c r="H103" s="29">
        <f>G103/G105*100</f>
        <v>2.7247956403269753</v>
      </c>
      <c r="I103" s="41">
        <v>139986.39</v>
      </c>
      <c r="J103" s="29">
        <f>I103/I105*100</f>
        <v>15.496443397589902</v>
      </c>
      <c r="K103" s="28">
        <f t="shared" si="97"/>
        <v>81</v>
      </c>
      <c r="L103" s="29">
        <f>K103/K105*100</f>
        <v>0.3186718073805964</v>
      </c>
      <c r="M103" s="41">
        <f t="shared" si="98"/>
        <v>528731.76</v>
      </c>
      <c r="N103" s="29">
        <f>M103/M105*100</f>
        <v>7.9337750748596445</v>
      </c>
      <c r="O103" s="7">
        <f t="shared" si="86"/>
        <v>61</v>
      </c>
      <c r="P103" s="23">
        <f t="shared" si="87"/>
        <v>20</v>
      </c>
      <c r="Q103" s="9">
        <f t="shared" si="88"/>
        <v>0</v>
      </c>
      <c r="R103" s="9">
        <f t="shared" si="89"/>
        <v>0</v>
      </c>
      <c r="S103" s="2">
        <v>65</v>
      </c>
      <c r="T103" s="2">
        <v>0.28</v>
      </c>
      <c r="U103" s="20">
        <v>428271.28</v>
      </c>
      <c r="V103" s="2">
        <v>7.38</v>
      </c>
      <c r="W103" s="20">
        <v>19</v>
      </c>
      <c r="X103" s="2">
        <v>2.82</v>
      </c>
      <c r="Y103" s="2">
        <v>132719.51</v>
      </c>
      <c r="Z103" s="2">
        <v>15.36</v>
      </c>
      <c r="AA103" s="2">
        <v>84</v>
      </c>
      <c r="AB103" s="2">
        <v>0.36</v>
      </c>
      <c r="AC103" s="2">
        <v>560990.79</v>
      </c>
      <c r="AD103" s="2">
        <v>8.42</v>
      </c>
      <c r="AE103" s="9">
        <f t="shared" si="66"/>
        <v>-4</v>
      </c>
      <c r="AF103" s="9">
        <f t="shared" si="67"/>
        <v>-0.032876357154432045</v>
      </c>
      <c r="AG103" s="9">
        <f t="shared" si="68"/>
        <v>-39525.91000000003</v>
      </c>
      <c r="AH103" s="9">
        <f t="shared" si="69"/>
        <v>-0.6320844420551008</v>
      </c>
      <c r="AI103" s="9">
        <f t="shared" si="70"/>
        <v>1</v>
      </c>
      <c r="AJ103" s="9">
        <f t="shared" si="71"/>
        <v>-0.09520435967302454</v>
      </c>
      <c r="AK103" s="9">
        <f t="shared" si="72"/>
        <v>7266.880000000005</v>
      </c>
      <c r="AL103" s="9">
        <f t="shared" si="73"/>
        <v>0.1364433975899022</v>
      </c>
      <c r="AM103" s="9">
        <f t="shared" si="74"/>
        <v>-3</v>
      </c>
      <c r="AN103" s="9">
        <f t="shared" si="75"/>
        <v>-0.04132819261940357</v>
      </c>
      <c r="AO103" s="9">
        <f t="shared" si="76"/>
        <v>-32259.030000000028</v>
      </c>
      <c r="AP103" s="9">
        <f t="shared" si="77"/>
        <v>-0.4862249251403554</v>
      </c>
    </row>
    <row r="104" spans="1:42" ht="12">
      <c r="A104" s="65"/>
      <c r="B104" s="42" t="s">
        <v>13</v>
      </c>
      <c r="C104" s="30">
        <v>11</v>
      </c>
      <c r="D104" s="31">
        <f>C104/C105*100</f>
        <v>0.044563279857397504</v>
      </c>
      <c r="E104" s="43">
        <v>168048.54</v>
      </c>
      <c r="F104" s="31">
        <f>E104/E105*100</f>
        <v>2.9170182980080916</v>
      </c>
      <c r="G104" s="30">
        <v>11</v>
      </c>
      <c r="H104" s="31">
        <f>G104/G105*100</f>
        <v>1.4986376021798364</v>
      </c>
      <c r="I104" s="43">
        <v>403575.75</v>
      </c>
      <c r="J104" s="31">
        <f>I104/I105*100</f>
        <v>44.67569144768211</v>
      </c>
      <c r="K104" s="28">
        <f t="shared" si="97"/>
        <v>22</v>
      </c>
      <c r="L104" s="31">
        <f>K104/K105*100</f>
        <v>0.08655283657250767</v>
      </c>
      <c r="M104" s="43">
        <f t="shared" si="98"/>
        <v>571624.29</v>
      </c>
      <c r="N104" s="31">
        <f>M104/M105*100</f>
        <v>8.577390062942959</v>
      </c>
      <c r="O104" s="7">
        <f t="shared" si="86"/>
        <v>11</v>
      </c>
      <c r="P104" s="23">
        <f t="shared" si="87"/>
        <v>11</v>
      </c>
      <c r="Q104" s="9">
        <f t="shared" si="88"/>
        <v>0</v>
      </c>
      <c r="R104" s="9">
        <f t="shared" si="89"/>
        <v>0</v>
      </c>
      <c r="S104" s="2">
        <v>13</v>
      </c>
      <c r="T104" s="2">
        <v>0.06</v>
      </c>
      <c r="U104" s="20">
        <v>185232.6</v>
      </c>
      <c r="V104" s="2">
        <v>3.19</v>
      </c>
      <c r="W104" s="20">
        <v>12</v>
      </c>
      <c r="X104" s="2">
        <v>1.78</v>
      </c>
      <c r="Y104" s="2">
        <v>391485.44</v>
      </c>
      <c r="Z104" s="2">
        <v>45.31</v>
      </c>
      <c r="AA104" s="2">
        <v>25</v>
      </c>
      <c r="AB104" s="2">
        <v>0.11</v>
      </c>
      <c r="AC104" s="2">
        <v>576718.04</v>
      </c>
      <c r="AD104" s="2">
        <v>8.65</v>
      </c>
      <c r="AE104" s="9">
        <f t="shared" si="66"/>
        <v>-2</v>
      </c>
      <c r="AF104" s="9">
        <f t="shared" si="67"/>
        <v>-0.015436720142602493</v>
      </c>
      <c r="AG104" s="9">
        <f t="shared" si="68"/>
        <v>-17184.059999999998</v>
      </c>
      <c r="AH104" s="9">
        <f t="shared" si="69"/>
        <v>-0.2729817019919083</v>
      </c>
      <c r="AI104" s="9">
        <f t="shared" si="70"/>
        <v>-1</v>
      </c>
      <c r="AJ104" s="9">
        <f t="shared" si="71"/>
        <v>-0.2813623978201636</v>
      </c>
      <c r="AK104" s="9">
        <f t="shared" si="72"/>
        <v>12090.309999999998</v>
      </c>
      <c r="AL104" s="9">
        <f t="shared" si="73"/>
        <v>-0.63430855231789</v>
      </c>
      <c r="AM104" s="9">
        <f t="shared" si="74"/>
        <v>-3</v>
      </c>
      <c r="AN104" s="9">
        <f t="shared" si="75"/>
        <v>-0.023447163427492326</v>
      </c>
      <c r="AO104" s="9">
        <f t="shared" si="76"/>
        <v>-5093.75</v>
      </c>
      <c r="AP104" s="9">
        <f t="shared" si="77"/>
        <v>-0.07260993705704166</v>
      </c>
    </row>
    <row r="105" spans="1:42" ht="12">
      <c r="A105" s="66"/>
      <c r="B105" s="44" t="s">
        <v>14</v>
      </c>
      <c r="C105" s="26">
        <f aca="true" t="shared" si="99" ref="C105:N105">SUM(C96:C104)</f>
        <v>24684</v>
      </c>
      <c r="D105" s="32">
        <f t="shared" si="99"/>
        <v>99.99999999999999</v>
      </c>
      <c r="E105" s="45">
        <f t="shared" si="99"/>
        <v>5760969.6899999995</v>
      </c>
      <c r="F105" s="32">
        <f t="shared" si="99"/>
        <v>100</v>
      </c>
      <c r="G105" s="33">
        <f t="shared" si="99"/>
        <v>734</v>
      </c>
      <c r="H105" s="32">
        <f t="shared" si="99"/>
        <v>100.00000000000001</v>
      </c>
      <c r="I105" s="45">
        <f t="shared" si="99"/>
        <v>903345.28</v>
      </c>
      <c r="J105" s="32">
        <f t="shared" si="99"/>
        <v>100</v>
      </c>
      <c r="K105" s="33">
        <f t="shared" si="99"/>
        <v>25418</v>
      </c>
      <c r="L105" s="32">
        <f t="shared" si="99"/>
        <v>100</v>
      </c>
      <c r="M105" s="45">
        <f t="shared" si="99"/>
        <v>6664314.97</v>
      </c>
      <c r="N105" s="32">
        <f t="shared" si="99"/>
        <v>100</v>
      </c>
      <c r="O105" s="7">
        <f t="shared" si="86"/>
        <v>24684</v>
      </c>
      <c r="P105" s="23">
        <f t="shared" si="87"/>
        <v>734</v>
      </c>
      <c r="Q105" s="9">
        <f t="shared" si="88"/>
        <v>0</v>
      </c>
      <c r="R105" s="9">
        <f t="shared" si="89"/>
        <v>0</v>
      </c>
      <c r="S105" s="2">
        <v>22944</v>
      </c>
      <c r="T105" s="2">
        <v>99.99999999999999</v>
      </c>
      <c r="U105" s="2">
        <v>5800329.96</v>
      </c>
      <c r="V105" s="2">
        <v>99.97999999999998</v>
      </c>
      <c r="W105" s="2">
        <v>673</v>
      </c>
      <c r="X105" s="2">
        <v>99.97999999999998</v>
      </c>
      <c r="Y105" s="2">
        <v>863995.18</v>
      </c>
      <c r="Z105" s="2">
        <v>100</v>
      </c>
      <c r="AA105" s="2">
        <v>23617</v>
      </c>
      <c r="AB105" s="2">
        <v>100.00999999999999</v>
      </c>
      <c r="AC105" s="2">
        <v>6664325.14</v>
      </c>
      <c r="AD105" s="2">
        <v>99.99000000000001</v>
      </c>
      <c r="AE105" s="9">
        <f t="shared" si="66"/>
        <v>1740</v>
      </c>
      <c r="AF105" s="9">
        <f t="shared" si="67"/>
        <v>0</v>
      </c>
      <c r="AG105" s="9">
        <f t="shared" si="68"/>
        <v>-39360.270000000484</v>
      </c>
      <c r="AH105" s="9">
        <f t="shared" si="69"/>
        <v>0.020000000000024443</v>
      </c>
      <c r="AI105" s="9">
        <f t="shared" si="70"/>
        <v>61</v>
      </c>
      <c r="AJ105" s="9">
        <f t="shared" si="71"/>
        <v>0.020000000000038654</v>
      </c>
      <c r="AK105" s="9">
        <f t="shared" si="72"/>
        <v>39350.09999999998</v>
      </c>
      <c r="AL105" s="9">
        <f t="shared" si="73"/>
        <v>0</v>
      </c>
      <c r="AM105" s="9">
        <f t="shared" si="74"/>
        <v>1801</v>
      </c>
      <c r="AN105" s="9">
        <f t="shared" si="75"/>
        <v>-0.009999999999990905</v>
      </c>
      <c r="AO105" s="9">
        <f t="shared" si="76"/>
        <v>-10.169999999925494</v>
      </c>
      <c r="AP105" s="9">
        <f t="shared" si="77"/>
        <v>0.009999999999990905</v>
      </c>
    </row>
    <row r="106" spans="1:42" ht="12" customHeight="1">
      <c r="A106" s="64" t="s">
        <v>56</v>
      </c>
      <c r="B106" s="38" t="s">
        <v>4</v>
      </c>
      <c r="C106" s="26">
        <v>15409</v>
      </c>
      <c r="D106" s="27">
        <f>C106/C115*100</f>
        <v>30.921897575854874</v>
      </c>
      <c r="E106" s="39">
        <v>1138909.5399999996</v>
      </c>
      <c r="F106" s="27">
        <f>E106/E115*100</f>
        <v>10.920573476134061</v>
      </c>
      <c r="G106" s="26">
        <v>504</v>
      </c>
      <c r="H106" s="27">
        <f>G106/G115*100</f>
        <v>27.81456953642384</v>
      </c>
      <c r="I106" s="39">
        <v>62424.15999999999</v>
      </c>
      <c r="J106" s="27">
        <f>I106/I115*100</f>
        <v>2.3192916887070454</v>
      </c>
      <c r="K106" s="26">
        <f>C106+G106</f>
        <v>15913</v>
      </c>
      <c r="L106" s="27">
        <f>K106/K115*100</f>
        <v>30.81287274417164</v>
      </c>
      <c r="M106" s="39">
        <f>E106+I106</f>
        <v>1201333.6999999995</v>
      </c>
      <c r="N106" s="27">
        <f>M106/M115*100</f>
        <v>9.156126419911843</v>
      </c>
      <c r="O106" s="7">
        <f t="shared" si="86"/>
        <v>15409</v>
      </c>
      <c r="P106" s="23">
        <f t="shared" si="87"/>
        <v>504</v>
      </c>
      <c r="Q106" s="9">
        <f t="shared" si="88"/>
        <v>0</v>
      </c>
      <c r="R106" s="9">
        <f t="shared" si="89"/>
        <v>0</v>
      </c>
      <c r="S106" s="2">
        <v>14833</v>
      </c>
      <c r="T106" s="2">
        <v>31.669999999999998</v>
      </c>
      <c r="U106" s="20">
        <v>1112645.43</v>
      </c>
      <c r="V106" s="2">
        <v>10.639999999999999</v>
      </c>
      <c r="W106" s="20">
        <v>417</v>
      </c>
      <c r="X106" s="2">
        <v>27.169999999999998</v>
      </c>
      <c r="Y106" s="2">
        <v>51691.2</v>
      </c>
      <c r="Z106" s="2">
        <v>1.91</v>
      </c>
      <c r="AA106" s="2">
        <v>15250</v>
      </c>
      <c r="AB106" s="2">
        <v>31.53</v>
      </c>
      <c r="AC106" s="2">
        <v>1164336.63</v>
      </c>
      <c r="AD106" s="2">
        <v>8.84</v>
      </c>
      <c r="AE106" s="9">
        <f t="shared" si="66"/>
        <v>576</v>
      </c>
      <c r="AF106" s="9">
        <f t="shared" si="67"/>
        <v>-0.7481024241451237</v>
      </c>
      <c r="AG106" s="9">
        <f t="shared" si="68"/>
        <v>26264.109999999637</v>
      </c>
      <c r="AH106" s="9">
        <f t="shared" si="69"/>
        <v>0.28057347613406236</v>
      </c>
      <c r="AI106" s="9">
        <f t="shared" si="70"/>
        <v>87</v>
      </c>
      <c r="AJ106" s="9">
        <f t="shared" si="71"/>
        <v>0.6445695364238411</v>
      </c>
      <c r="AK106" s="9">
        <f t="shared" si="72"/>
        <v>10732.959999999992</v>
      </c>
      <c r="AL106" s="9">
        <f t="shared" si="73"/>
        <v>0.40929168870704546</v>
      </c>
      <c r="AM106" s="9">
        <f t="shared" si="74"/>
        <v>663</v>
      </c>
      <c r="AN106" s="9">
        <f t="shared" si="75"/>
        <v>-0.7171272558283626</v>
      </c>
      <c r="AO106" s="9">
        <f t="shared" si="76"/>
        <v>36997.0699999996</v>
      </c>
      <c r="AP106" s="9">
        <f t="shared" si="77"/>
        <v>0.31612641991184276</v>
      </c>
    </row>
    <row r="107" spans="1:42" ht="12">
      <c r="A107" s="65"/>
      <c r="B107" s="40" t="s">
        <v>6</v>
      </c>
      <c r="C107" s="28">
        <v>26359</v>
      </c>
      <c r="D107" s="29">
        <f>C107/C115*100</f>
        <v>52.89572965162947</v>
      </c>
      <c r="E107" s="41">
        <v>3590427.3400000003</v>
      </c>
      <c r="F107" s="29">
        <f>E107/E115*100</f>
        <v>34.4272518581156</v>
      </c>
      <c r="G107" s="28">
        <v>485</v>
      </c>
      <c r="H107" s="29">
        <f>G107/G115*100</f>
        <v>26.766004415011036</v>
      </c>
      <c r="I107" s="41">
        <v>171694.84000000003</v>
      </c>
      <c r="J107" s="29">
        <f>I107/I115*100</f>
        <v>6.379107310468993</v>
      </c>
      <c r="K107" s="28">
        <f aca="true" t="shared" si="100" ref="K107:K114">C107+G107</f>
        <v>26844</v>
      </c>
      <c r="L107" s="29">
        <f>K107/K115*100</f>
        <v>51.978932693052435</v>
      </c>
      <c r="M107" s="41">
        <f aca="true" t="shared" si="101" ref="M107:M114">E107+I107</f>
        <v>3762122.18</v>
      </c>
      <c r="N107" s="29">
        <f>M107/M115*100</f>
        <v>28.673520344292648</v>
      </c>
      <c r="O107" s="7">
        <f t="shared" si="86"/>
        <v>26359</v>
      </c>
      <c r="P107" s="23">
        <f t="shared" si="87"/>
        <v>485</v>
      </c>
      <c r="Q107" s="9">
        <f t="shared" si="88"/>
        <v>0</v>
      </c>
      <c r="R107" s="9">
        <f t="shared" si="89"/>
        <v>0</v>
      </c>
      <c r="S107" s="2">
        <v>23465</v>
      </c>
      <c r="T107" s="2">
        <v>50.1</v>
      </c>
      <c r="U107" s="20">
        <v>3276646.33</v>
      </c>
      <c r="V107" s="2">
        <v>31.319999999999997</v>
      </c>
      <c r="W107" s="20">
        <v>401</v>
      </c>
      <c r="X107" s="2">
        <v>26.119999999999997</v>
      </c>
      <c r="Y107" s="2">
        <v>192845.78999999998</v>
      </c>
      <c r="Z107" s="2">
        <v>7.13</v>
      </c>
      <c r="AA107" s="2">
        <v>23866</v>
      </c>
      <c r="AB107" s="2">
        <v>49.34</v>
      </c>
      <c r="AC107" s="2">
        <v>3469492.12</v>
      </c>
      <c r="AD107" s="2">
        <v>26.35</v>
      </c>
      <c r="AE107" s="9">
        <f t="shared" si="66"/>
        <v>2894</v>
      </c>
      <c r="AF107" s="9">
        <f t="shared" si="67"/>
        <v>2.795729651629472</v>
      </c>
      <c r="AG107" s="9">
        <f t="shared" si="68"/>
        <v>313781.01000000024</v>
      </c>
      <c r="AH107" s="9">
        <f t="shared" si="69"/>
        <v>3.107251858115607</v>
      </c>
      <c r="AI107" s="9">
        <f t="shared" si="70"/>
        <v>84</v>
      </c>
      <c r="AJ107" s="9">
        <f t="shared" si="71"/>
        <v>0.6460044150110384</v>
      </c>
      <c r="AK107" s="9">
        <f t="shared" si="72"/>
        <v>-21150.949999999953</v>
      </c>
      <c r="AL107" s="9">
        <f t="shared" si="73"/>
        <v>-0.7508926895310069</v>
      </c>
      <c r="AM107" s="9">
        <f t="shared" si="74"/>
        <v>2978</v>
      </c>
      <c r="AN107" s="9">
        <f t="shared" si="75"/>
        <v>2.638932693052432</v>
      </c>
      <c r="AO107" s="9">
        <f t="shared" si="76"/>
        <v>292630.06000000006</v>
      </c>
      <c r="AP107" s="9">
        <f t="shared" si="77"/>
        <v>2.323520344292646</v>
      </c>
    </row>
    <row r="108" spans="1:42" ht="12">
      <c r="A108" s="65"/>
      <c r="B108" s="40" t="s">
        <v>7</v>
      </c>
      <c r="C108" s="28">
        <v>3745</v>
      </c>
      <c r="D108" s="29">
        <f>C108/C115*100</f>
        <v>7.515251244180446</v>
      </c>
      <c r="E108" s="41">
        <v>1037174.27</v>
      </c>
      <c r="F108" s="29">
        <f>E108/E115*100</f>
        <v>9.945072391869429</v>
      </c>
      <c r="G108" s="28">
        <v>235</v>
      </c>
      <c r="H108" s="29">
        <f>G108/G115*100</f>
        <v>12.969094922737307</v>
      </c>
      <c r="I108" s="41">
        <v>125723.37</v>
      </c>
      <c r="J108" s="29">
        <f>I108/I115*100</f>
        <v>4.671094767110053</v>
      </c>
      <c r="K108" s="28">
        <f t="shared" si="100"/>
        <v>3980</v>
      </c>
      <c r="L108" s="29">
        <f>K108/K115*100</f>
        <v>7.706606769421423</v>
      </c>
      <c r="M108" s="41">
        <f t="shared" si="101"/>
        <v>1162897.6400000001</v>
      </c>
      <c r="N108" s="29">
        <f>M108/M115*100</f>
        <v>8.863180817500698</v>
      </c>
      <c r="O108" s="7">
        <f t="shared" si="86"/>
        <v>3745</v>
      </c>
      <c r="P108" s="23">
        <f t="shared" si="87"/>
        <v>235</v>
      </c>
      <c r="Q108" s="9">
        <f t="shared" si="88"/>
        <v>0</v>
      </c>
      <c r="R108" s="9">
        <f t="shared" si="89"/>
        <v>0</v>
      </c>
      <c r="S108" s="2">
        <v>3955</v>
      </c>
      <c r="T108" s="2">
        <v>8.44</v>
      </c>
      <c r="U108" s="20">
        <v>1099614.21</v>
      </c>
      <c r="V108" s="2">
        <v>10.51</v>
      </c>
      <c r="W108" s="20">
        <v>189</v>
      </c>
      <c r="X108" s="2">
        <v>12.31</v>
      </c>
      <c r="Y108" s="2">
        <v>111782.44</v>
      </c>
      <c r="Z108" s="2">
        <v>4.130000000000001</v>
      </c>
      <c r="AA108" s="2">
        <v>4144</v>
      </c>
      <c r="AB108" s="2">
        <v>8.57</v>
      </c>
      <c r="AC108" s="2">
        <v>1211396.6500000001</v>
      </c>
      <c r="AD108" s="2">
        <v>9.2</v>
      </c>
      <c r="AE108" s="9">
        <f t="shared" si="66"/>
        <v>-210</v>
      </c>
      <c r="AF108" s="9">
        <f t="shared" si="67"/>
        <v>-0.9247487558195537</v>
      </c>
      <c r="AG108" s="9">
        <f t="shared" si="68"/>
        <v>-62439.939999999944</v>
      </c>
      <c r="AH108" s="9">
        <f t="shared" si="69"/>
        <v>-0.5649276081305707</v>
      </c>
      <c r="AI108" s="9">
        <f t="shared" si="70"/>
        <v>46</v>
      </c>
      <c r="AJ108" s="9">
        <f t="shared" si="71"/>
        <v>0.6590949227373066</v>
      </c>
      <c r="AK108" s="9">
        <f t="shared" si="72"/>
        <v>13940.929999999993</v>
      </c>
      <c r="AL108" s="9">
        <f t="shared" si="73"/>
        <v>0.5410947671100521</v>
      </c>
      <c r="AM108" s="9">
        <f t="shared" si="74"/>
        <v>-164</v>
      </c>
      <c r="AN108" s="9">
        <f t="shared" si="75"/>
        <v>-0.863393230578577</v>
      </c>
      <c r="AO108" s="9">
        <f t="shared" si="76"/>
        <v>-48499.01000000001</v>
      </c>
      <c r="AP108" s="9">
        <f t="shared" si="77"/>
        <v>-0.3368191824993012</v>
      </c>
    </row>
    <row r="109" spans="1:42" ht="12">
      <c r="A109" s="65"/>
      <c r="B109" s="40" t="s">
        <v>8</v>
      </c>
      <c r="C109" s="28">
        <v>2144</v>
      </c>
      <c r="D109" s="29">
        <f>C109/C115*100</f>
        <v>4.302456253010114</v>
      </c>
      <c r="E109" s="41">
        <v>1082534.3900000001</v>
      </c>
      <c r="F109" s="29">
        <f>E109/E115*100</f>
        <v>10.380013452549509</v>
      </c>
      <c r="G109" s="28">
        <v>247</v>
      </c>
      <c r="H109" s="29">
        <f>G109/G115*100</f>
        <v>13.631346578366447</v>
      </c>
      <c r="I109" s="41">
        <v>204067.84</v>
      </c>
      <c r="J109" s="29">
        <f>I109/I115*100</f>
        <v>7.581885687278758</v>
      </c>
      <c r="K109" s="28">
        <f t="shared" si="100"/>
        <v>2391</v>
      </c>
      <c r="L109" s="29">
        <f>K109/K115*100</f>
        <v>4.629773061730307</v>
      </c>
      <c r="M109" s="41">
        <f t="shared" si="101"/>
        <v>1286602.2300000002</v>
      </c>
      <c r="N109" s="29">
        <f>M109/M115*100</f>
        <v>9.806011993187656</v>
      </c>
      <c r="O109" s="7">
        <f t="shared" si="86"/>
        <v>2144</v>
      </c>
      <c r="P109" s="23">
        <f t="shared" si="87"/>
        <v>247</v>
      </c>
      <c r="Q109" s="9">
        <f t="shared" si="88"/>
        <v>0</v>
      </c>
      <c r="R109" s="9">
        <f t="shared" si="89"/>
        <v>0</v>
      </c>
      <c r="S109" s="2">
        <v>2264</v>
      </c>
      <c r="T109" s="2">
        <v>4.83</v>
      </c>
      <c r="U109" s="20">
        <v>1154987.16</v>
      </c>
      <c r="V109" s="2">
        <v>11.04</v>
      </c>
      <c r="W109" s="20">
        <v>213</v>
      </c>
      <c r="X109" s="2">
        <v>13.88</v>
      </c>
      <c r="Y109" s="2">
        <v>194810.25</v>
      </c>
      <c r="Z109" s="2">
        <v>7.199999999999999</v>
      </c>
      <c r="AA109" s="2">
        <v>2477</v>
      </c>
      <c r="AB109" s="2">
        <v>5.12</v>
      </c>
      <c r="AC109" s="2">
        <v>1349797.41</v>
      </c>
      <c r="AD109" s="2">
        <v>10.25</v>
      </c>
      <c r="AE109" s="9">
        <f t="shared" si="66"/>
        <v>-120</v>
      </c>
      <c r="AF109" s="9">
        <f t="shared" si="67"/>
        <v>-0.5275437469898865</v>
      </c>
      <c r="AG109" s="9">
        <f t="shared" si="68"/>
        <v>-72452.76999999979</v>
      </c>
      <c r="AH109" s="9">
        <f t="shared" si="69"/>
        <v>-0.6599865474504902</v>
      </c>
      <c r="AI109" s="9">
        <f t="shared" si="70"/>
        <v>34</v>
      </c>
      <c r="AJ109" s="9">
        <f t="shared" si="71"/>
        <v>-0.24865342163355386</v>
      </c>
      <c r="AK109" s="9">
        <f t="shared" si="72"/>
        <v>9257.589999999997</v>
      </c>
      <c r="AL109" s="9">
        <f t="shared" si="73"/>
        <v>0.3818856872787588</v>
      </c>
      <c r="AM109" s="9">
        <f t="shared" si="74"/>
        <v>-86</v>
      </c>
      <c r="AN109" s="9">
        <f t="shared" si="75"/>
        <v>-0.4902269382696929</v>
      </c>
      <c r="AO109" s="9">
        <f t="shared" si="76"/>
        <v>-63195.1799999997</v>
      </c>
      <c r="AP109" s="9">
        <f t="shared" si="77"/>
        <v>-0.4439880068123436</v>
      </c>
    </row>
    <row r="110" spans="1:42" ht="12">
      <c r="A110" s="65"/>
      <c r="B110" s="40" t="s">
        <v>9</v>
      </c>
      <c r="C110" s="28">
        <v>1319</v>
      </c>
      <c r="D110" s="29">
        <f>C110/C115*100</f>
        <v>2.646893562369562</v>
      </c>
      <c r="E110" s="41">
        <v>1389028.17</v>
      </c>
      <c r="F110" s="29">
        <f>E110/E115*100</f>
        <v>13.318866563278625</v>
      </c>
      <c r="G110" s="28">
        <v>158</v>
      </c>
      <c r="H110" s="29">
        <f>G110/G115*100</f>
        <v>8.719646799116997</v>
      </c>
      <c r="I110" s="41">
        <v>449056.33999999997</v>
      </c>
      <c r="J110" s="29">
        <f>I110/I115*100</f>
        <v>16.684127381501092</v>
      </c>
      <c r="K110" s="28">
        <f t="shared" si="100"/>
        <v>1477</v>
      </c>
      <c r="L110" s="29">
        <f>K110/K115*100</f>
        <v>2.8599643714661918</v>
      </c>
      <c r="M110" s="41">
        <f t="shared" si="101"/>
        <v>1838084.5099999998</v>
      </c>
      <c r="N110" s="29">
        <f>M110/M115*100</f>
        <v>14.009208385681449</v>
      </c>
      <c r="O110" s="7">
        <f t="shared" si="86"/>
        <v>1319</v>
      </c>
      <c r="P110" s="23">
        <f t="shared" si="87"/>
        <v>158</v>
      </c>
      <c r="Q110" s="9">
        <f t="shared" si="88"/>
        <v>0</v>
      </c>
      <c r="R110" s="9">
        <f t="shared" si="89"/>
        <v>0</v>
      </c>
      <c r="S110" s="2">
        <v>1400</v>
      </c>
      <c r="T110" s="2">
        <v>2.9899999999999998</v>
      </c>
      <c r="U110" s="20">
        <v>1487917.2599999998</v>
      </c>
      <c r="V110" s="2">
        <v>14.219999999999999</v>
      </c>
      <c r="W110" s="20">
        <v>144</v>
      </c>
      <c r="X110" s="2">
        <v>9.379999999999999</v>
      </c>
      <c r="Y110" s="2">
        <v>444031.23999999993</v>
      </c>
      <c r="Z110" s="2">
        <v>16.42</v>
      </c>
      <c r="AA110" s="2">
        <v>1544</v>
      </c>
      <c r="AB110" s="2">
        <v>3.19</v>
      </c>
      <c r="AC110" s="2">
        <v>1931948.5</v>
      </c>
      <c r="AD110" s="2">
        <v>14.67</v>
      </c>
      <c r="AE110" s="9">
        <f aca="true" t="shared" si="102" ref="AE110:AE173">C110-S110</f>
        <v>-81</v>
      </c>
      <c r="AF110" s="9">
        <f aca="true" t="shared" si="103" ref="AF110:AF173">D110-T110</f>
        <v>-0.3431064376304378</v>
      </c>
      <c r="AG110" s="9">
        <f aca="true" t="shared" si="104" ref="AG110:AG173">E110-U110</f>
        <v>-98889.08999999985</v>
      </c>
      <c r="AH110" s="9">
        <f aca="true" t="shared" si="105" ref="AH110:AH173">F110-V110</f>
        <v>-0.9011334367213735</v>
      </c>
      <c r="AI110" s="9">
        <f aca="true" t="shared" si="106" ref="AI110:AI173">G110-W110</f>
        <v>14</v>
      </c>
      <c r="AJ110" s="9">
        <f aca="true" t="shared" si="107" ref="AJ110:AJ173">H110-X110</f>
        <v>-0.6603532008830015</v>
      </c>
      <c r="AK110" s="9">
        <f aca="true" t="shared" si="108" ref="AK110:AK173">I110-Y110</f>
        <v>5025.100000000035</v>
      </c>
      <c r="AL110" s="9">
        <f aca="true" t="shared" si="109" ref="AL110:AL173">J110-Z110</f>
        <v>0.2641273815010905</v>
      </c>
      <c r="AM110" s="9">
        <f aca="true" t="shared" si="110" ref="AM110:AM173">K110-AA110</f>
        <v>-67</v>
      </c>
      <c r="AN110" s="9">
        <f aca="true" t="shared" si="111" ref="AN110:AN173">L110-AB110</f>
        <v>-0.3300356285338082</v>
      </c>
      <c r="AO110" s="9">
        <f aca="true" t="shared" si="112" ref="AO110:AO173">M110-AC110</f>
        <v>-93863.99000000022</v>
      </c>
      <c r="AP110" s="9">
        <f aca="true" t="shared" si="113" ref="AP110:AP173">N110-AD110</f>
        <v>-0.6607916143185513</v>
      </c>
    </row>
    <row r="111" spans="1:42" ht="12">
      <c r="A111" s="65"/>
      <c r="B111" s="40" t="s">
        <v>10</v>
      </c>
      <c r="C111" s="28">
        <v>640</v>
      </c>
      <c r="D111" s="29">
        <f>C111/C115*100</f>
        <v>1.284315299406004</v>
      </c>
      <c r="E111" s="41">
        <v>1191689.5</v>
      </c>
      <c r="F111" s="29">
        <f>E111/E115*100</f>
        <v>11.426660580512362</v>
      </c>
      <c r="G111" s="28">
        <v>85</v>
      </c>
      <c r="H111" s="29">
        <f>G111/G115*100</f>
        <v>4.690949227373068</v>
      </c>
      <c r="I111" s="41">
        <v>496559.81</v>
      </c>
      <c r="J111" s="29">
        <f>I111/I115*100</f>
        <v>18.449059471187915</v>
      </c>
      <c r="K111" s="28">
        <f t="shared" si="100"/>
        <v>725</v>
      </c>
      <c r="L111" s="29">
        <f>K111/K115*100</f>
        <v>1.403841685384556</v>
      </c>
      <c r="M111" s="41">
        <f t="shared" si="101"/>
        <v>1688249.31</v>
      </c>
      <c r="N111" s="29">
        <f>M111/M115*100</f>
        <v>12.86721925031234</v>
      </c>
      <c r="O111" s="7">
        <f t="shared" si="86"/>
        <v>640</v>
      </c>
      <c r="P111" s="23">
        <f t="shared" si="87"/>
        <v>85</v>
      </c>
      <c r="Q111" s="9">
        <f t="shared" si="88"/>
        <v>0</v>
      </c>
      <c r="R111" s="9">
        <f t="shared" si="89"/>
        <v>0</v>
      </c>
      <c r="S111" s="2">
        <v>689</v>
      </c>
      <c r="T111" s="2">
        <v>1.47</v>
      </c>
      <c r="U111" s="20">
        <v>1289345.07</v>
      </c>
      <c r="V111" s="2">
        <v>12.32</v>
      </c>
      <c r="W111" s="20">
        <v>79</v>
      </c>
      <c r="X111" s="2">
        <v>5.1499999999999995</v>
      </c>
      <c r="Y111" s="2">
        <v>489126.42000000004</v>
      </c>
      <c r="Z111" s="2">
        <v>18.09</v>
      </c>
      <c r="AA111" s="2">
        <v>768</v>
      </c>
      <c r="AB111" s="2">
        <v>1.59</v>
      </c>
      <c r="AC111" s="2">
        <v>1778471.49</v>
      </c>
      <c r="AD111" s="2">
        <v>13.51</v>
      </c>
      <c r="AE111" s="9">
        <f t="shared" si="102"/>
        <v>-49</v>
      </c>
      <c r="AF111" s="9">
        <f t="shared" si="103"/>
        <v>-0.1856847005939959</v>
      </c>
      <c r="AG111" s="9">
        <f t="shared" si="104"/>
        <v>-97655.57000000007</v>
      </c>
      <c r="AH111" s="9">
        <f t="shared" si="105"/>
        <v>-0.8933394194876385</v>
      </c>
      <c r="AI111" s="9">
        <f t="shared" si="106"/>
        <v>6</v>
      </c>
      <c r="AJ111" s="9">
        <f t="shared" si="107"/>
        <v>-0.4590507726269317</v>
      </c>
      <c r="AK111" s="9">
        <f t="shared" si="108"/>
        <v>7433.389999999956</v>
      </c>
      <c r="AL111" s="9">
        <f t="shared" si="109"/>
        <v>0.3590594711879156</v>
      </c>
      <c r="AM111" s="9">
        <f t="shared" si="110"/>
        <v>-43</v>
      </c>
      <c r="AN111" s="9">
        <f t="shared" si="111"/>
        <v>-0.1861583146154442</v>
      </c>
      <c r="AO111" s="9">
        <f t="shared" si="112"/>
        <v>-90222.17999999993</v>
      </c>
      <c r="AP111" s="9">
        <f t="shared" si="113"/>
        <v>-0.6427807496876596</v>
      </c>
    </row>
    <row r="112" spans="1:42" ht="12">
      <c r="A112" s="65"/>
      <c r="B112" s="40" t="s">
        <v>11</v>
      </c>
      <c r="C112" s="28">
        <v>187</v>
      </c>
      <c r="D112" s="29">
        <f>C112/C115*100</f>
        <v>0.37526087654519186</v>
      </c>
      <c r="E112" s="41">
        <v>676977.1</v>
      </c>
      <c r="F112" s="29">
        <f>E112/E115*100</f>
        <v>6.491277755220278</v>
      </c>
      <c r="G112" s="28">
        <v>58</v>
      </c>
      <c r="H112" s="29">
        <f>G112/G115*100</f>
        <v>3.2008830022075054</v>
      </c>
      <c r="I112" s="41">
        <v>470196.33999999997</v>
      </c>
      <c r="J112" s="29">
        <f>I112/I115*100</f>
        <v>17.469557674824493</v>
      </c>
      <c r="K112" s="28">
        <f t="shared" si="100"/>
        <v>245</v>
      </c>
      <c r="L112" s="29">
        <f>K112/K115*100</f>
        <v>0.47440167299202235</v>
      </c>
      <c r="M112" s="41">
        <f t="shared" si="101"/>
        <v>1147173.44</v>
      </c>
      <c r="N112" s="29">
        <f>M112/M115*100</f>
        <v>8.743336711693978</v>
      </c>
      <c r="O112" s="7">
        <f t="shared" si="86"/>
        <v>187</v>
      </c>
      <c r="P112" s="23">
        <f t="shared" si="87"/>
        <v>58</v>
      </c>
      <c r="Q112" s="9">
        <f t="shared" si="88"/>
        <v>0</v>
      </c>
      <c r="R112" s="9">
        <f t="shared" si="89"/>
        <v>0</v>
      </c>
      <c r="S112" s="2">
        <v>203</v>
      </c>
      <c r="T112" s="2">
        <v>0.43</v>
      </c>
      <c r="U112" s="20">
        <v>762111.1000000001</v>
      </c>
      <c r="V112" s="2">
        <v>7.28</v>
      </c>
      <c r="W112" s="20">
        <v>49</v>
      </c>
      <c r="X112" s="2">
        <v>3.19</v>
      </c>
      <c r="Y112" s="2">
        <v>430049.66</v>
      </c>
      <c r="Z112" s="2">
        <v>15.9</v>
      </c>
      <c r="AA112" s="2">
        <v>252</v>
      </c>
      <c r="AB112" s="2">
        <v>0.52</v>
      </c>
      <c r="AC112" s="2">
        <v>1192160.76</v>
      </c>
      <c r="AD112" s="2">
        <v>9.06</v>
      </c>
      <c r="AE112" s="9">
        <f t="shared" si="102"/>
        <v>-16</v>
      </c>
      <c r="AF112" s="9">
        <f t="shared" si="103"/>
        <v>-0.054739123454808136</v>
      </c>
      <c r="AG112" s="9">
        <f t="shared" si="104"/>
        <v>-85134.00000000012</v>
      </c>
      <c r="AH112" s="9">
        <f t="shared" si="105"/>
        <v>-0.7887222447797226</v>
      </c>
      <c r="AI112" s="9">
        <f t="shared" si="106"/>
        <v>9</v>
      </c>
      <c r="AJ112" s="9">
        <f t="shared" si="107"/>
        <v>0.010883002207505488</v>
      </c>
      <c r="AK112" s="9">
        <f t="shared" si="108"/>
        <v>40146.67999999999</v>
      </c>
      <c r="AL112" s="9">
        <f t="shared" si="109"/>
        <v>1.5695576748244928</v>
      </c>
      <c r="AM112" s="9">
        <f t="shared" si="110"/>
        <v>-7</v>
      </c>
      <c r="AN112" s="9">
        <f t="shared" si="111"/>
        <v>-0.04559832700797767</v>
      </c>
      <c r="AO112" s="9">
        <f t="shared" si="112"/>
        <v>-44987.320000000065</v>
      </c>
      <c r="AP112" s="9">
        <f t="shared" si="113"/>
        <v>-0.31666328830602275</v>
      </c>
    </row>
    <row r="113" spans="1:42" ht="12">
      <c r="A113" s="65"/>
      <c r="B113" s="40" t="s">
        <v>12</v>
      </c>
      <c r="C113" s="28">
        <v>18</v>
      </c>
      <c r="D113" s="29">
        <f>C113/C115*100</f>
        <v>0.03612136779579387</v>
      </c>
      <c r="E113" s="41">
        <v>138252.1</v>
      </c>
      <c r="F113" s="29">
        <f>E113/E115*100</f>
        <v>1.32564717675456</v>
      </c>
      <c r="G113" s="28">
        <v>23</v>
      </c>
      <c r="H113" s="29">
        <f>G113/G115*100</f>
        <v>1.2693156732891833</v>
      </c>
      <c r="I113" s="41">
        <v>239047.56</v>
      </c>
      <c r="J113" s="29">
        <f>I113/I115*100</f>
        <v>8.881513489547938</v>
      </c>
      <c r="K113" s="28">
        <f t="shared" si="100"/>
        <v>41</v>
      </c>
      <c r="L113" s="29">
        <f>K113/K115*100</f>
        <v>0.07938966772519557</v>
      </c>
      <c r="M113" s="41">
        <f t="shared" si="101"/>
        <v>377299.66000000003</v>
      </c>
      <c r="N113" s="29">
        <f>M113/M115*100</f>
        <v>2.875640119934834</v>
      </c>
      <c r="O113" s="7">
        <f t="shared" si="86"/>
        <v>18</v>
      </c>
      <c r="P113" s="23">
        <f t="shared" si="87"/>
        <v>23</v>
      </c>
      <c r="Q113" s="9">
        <f t="shared" si="88"/>
        <v>0</v>
      </c>
      <c r="R113" s="9">
        <f t="shared" si="89"/>
        <v>0</v>
      </c>
      <c r="S113" s="2">
        <v>16</v>
      </c>
      <c r="T113" s="2">
        <v>0.03</v>
      </c>
      <c r="U113" s="20">
        <v>113345.91</v>
      </c>
      <c r="V113" s="2">
        <v>1.08</v>
      </c>
      <c r="W113" s="20">
        <v>27</v>
      </c>
      <c r="X113" s="2">
        <v>1.76</v>
      </c>
      <c r="Y113" s="2">
        <v>283149.69</v>
      </c>
      <c r="Z113" s="2">
        <v>10.47</v>
      </c>
      <c r="AA113" s="2">
        <v>43</v>
      </c>
      <c r="AB113" s="2">
        <v>0.09</v>
      </c>
      <c r="AC113" s="2">
        <v>396495.60000000003</v>
      </c>
      <c r="AD113" s="2">
        <v>3.01</v>
      </c>
      <c r="AE113" s="9">
        <f t="shared" si="102"/>
        <v>2</v>
      </c>
      <c r="AF113" s="9">
        <f t="shared" si="103"/>
        <v>0.006121367795793871</v>
      </c>
      <c r="AG113" s="9">
        <f t="shared" si="104"/>
        <v>24906.190000000002</v>
      </c>
      <c r="AH113" s="9">
        <f t="shared" si="105"/>
        <v>0.24564717675455983</v>
      </c>
      <c r="AI113" s="9">
        <f t="shared" si="106"/>
        <v>-4</v>
      </c>
      <c r="AJ113" s="9">
        <f t="shared" si="107"/>
        <v>-0.49068432671081674</v>
      </c>
      <c r="AK113" s="9">
        <f t="shared" si="108"/>
        <v>-44102.130000000005</v>
      </c>
      <c r="AL113" s="9">
        <f t="shared" si="109"/>
        <v>-1.5884865104520625</v>
      </c>
      <c r="AM113" s="9">
        <f t="shared" si="110"/>
        <v>-2</v>
      </c>
      <c r="AN113" s="9">
        <f t="shared" si="111"/>
        <v>-0.01061033227480443</v>
      </c>
      <c r="AO113" s="9">
        <f t="shared" si="112"/>
        <v>-19195.940000000002</v>
      </c>
      <c r="AP113" s="9">
        <f t="shared" si="113"/>
        <v>-0.13435988006516597</v>
      </c>
    </row>
    <row r="114" spans="1:42" ht="12">
      <c r="A114" s="65"/>
      <c r="B114" s="42" t="s">
        <v>13</v>
      </c>
      <c r="C114" s="30">
        <v>11</v>
      </c>
      <c r="D114" s="31">
        <f>C114/C115*100</f>
        <v>0.022074169208540696</v>
      </c>
      <c r="E114" s="43">
        <v>184034.44</v>
      </c>
      <c r="F114" s="31">
        <f>E114/E115*100</f>
        <v>1.7646367455655751</v>
      </c>
      <c r="G114" s="30">
        <v>17</v>
      </c>
      <c r="H114" s="31">
        <f>G114/G115*100</f>
        <v>0.9381898454746136</v>
      </c>
      <c r="I114" s="43">
        <v>472748.03</v>
      </c>
      <c r="J114" s="31">
        <f>I114/I115*100</f>
        <v>17.56436252937371</v>
      </c>
      <c r="K114" s="28">
        <f t="shared" si="100"/>
        <v>28</v>
      </c>
      <c r="L114" s="31">
        <f>K114/K115*100</f>
        <v>0.054217334056231116</v>
      </c>
      <c r="M114" s="43">
        <f t="shared" si="101"/>
        <v>656782.47</v>
      </c>
      <c r="N114" s="31">
        <f>M114/M115*100</f>
        <v>5.005755957484553</v>
      </c>
      <c r="O114" s="7">
        <f t="shared" si="86"/>
        <v>11</v>
      </c>
      <c r="P114" s="23">
        <f t="shared" si="87"/>
        <v>17</v>
      </c>
      <c r="Q114" s="9">
        <f t="shared" si="88"/>
        <v>0</v>
      </c>
      <c r="R114" s="9">
        <f t="shared" si="89"/>
        <v>0</v>
      </c>
      <c r="S114" s="2">
        <v>10</v>
      </c>
      <c r="T114" s="2">
        <v>0.02</v>
      </c>
      <c r="U114" s="20">
        <v>165148.41</v>
      </c>
      <c r="V114" s="2">
        <v>1.58</v>
      </c>
      <c r="W114" s="20">
        <v>16</v>
      </c>
      <c r="X114" s="2">
        <v>1.04</v>
      </c>
      <c r="Y114" s="2">
        <v>506473</v>
      </c>
      <c r="Z114" s="2">
        <v>18.73</v>
      </c>
      <c r="AA114" s="2">
        <v>26</v>
      </c>
      <c r="AB114" s="2">
        <v>0.05</v>
      </c>
      <c r="AC114" s="2">
        <v>671621.4100000001</v>
      </c>
      <c r="AD114" s="2">
        <v>5.1</v>
      </c>
      <c r="AE114" s="9">
        <f t="shared" si="102"/>
        <v>1</v>
      </c>
      <c r="AF114" s="9">
        <f t="shared" si="103"/>
        <v>0.002074169208540696</v>
      </c>
      <c r="AG114" s="9">
        <f t="shared" si="104"/>
        <v>18886.03</v>
      </c>
      <c r="AH114" s="9">
        <f t="shared" si="105"/>
        <v>0.18463674556557508</v>
      </c>
      <c r="AI114" s="9">
        <f t="shared" si="106"/>
        <v>1</v>
      </c>
      <c r="AJ114" s="9">
        <f t="shared" si="107"/>
        <v>-0.10181015452538644</v>
      </c>
      <c r="AK114" s="9">
        <f t="shared" si="108"/>
        <v>-33724.96999999997</v>
      </c>
      <c r="AL114" s="9">
        <f t="shared" si="109"/>
        <v>-1.1656374706262902</v>
      </c>
      <c r="AM114" s="9">
        <f t="shared" si="110"/>
        <v>2</v>
      </c>
      <c r="AN114" s="9">
        <f t="shared" si="111"/>
        <v>0.004217334056231113</v>
      </c>
      <c r="AO114" s="9">
        <f t="shared" si="112"/>
        <v>-14838.940000000177</v>
      </c>
      <c r="AP114" s="9">
        <f t="shared" si="113"/>
        <v>-0.09424404251544694</v>
      </c>
    </row>
    <row r="115" spans="1:42" ht="12">
      <c r="A115" s="66"/>
      <c r="B115" s="44" t="s">
        <v>14</v>
      </c>
      <c r="C115" s="26">
        <f aca="true" t="shared" si="114" ref="C115:N115">SUM(C106:C114)</f>
        <v>49832</v>
      </c>
      <c r="D115" s="32">
        <f t="shared" si="114"/>
        <v>100.00000000000001</v>
      </c>
      <c r="E115" s="45">
        <f t="shared" si="114"/>
        <v>10429026.85</v>
      </c>
      <c r="F115" s="32">
        <f t="shared" si="114"/>
        <v>100.00000000000001</v>
      </c>
      <c r="G115" s="33">
        <f t="shared" si="114"/>
        <v>1812</v>
      </c>
      <c r="H115" s="32">
        <f t="shared" si="114"/>
        <v>100</v>
      </c>
      <c r="I115" s="45">
        <f t="shared" si="114"/>
        <v>2691518.29</v>
      </c>
      <c r="J115" s="32">
        <f t="shared" si="114"/>
        <v>100</v>
      </c>
      <c r="K115" s="33">
        <f t="shared" si="114"/>
        <v>51644</v>
      </c>
      <c r="L115" s="32">
        <f t="shared" si="114"/>
        <v>99.99999999999999</v>
      </c>
      <c r="M115" s="45">
        <f t="shared" si="114"/>
        <v>13120545.14</v>
      </c>
      <c r="N115" s="32">
        <f t="shared" si="114"/>
        <v>99.99999999999999</v>
      </c>
      <c r="O115" s="7">
        <f t="shared" si="86"/>
        <v>49832</v>
      </c>
      <c r="P115" s="23">
        <f t="shared" si="87"/>
        <v>1812</v>
      </c>
      <c r="Q115" s="9">
        <f t="shared" si="88"/>
        <v>0</v>
      </c>
      <c r="R115" s="9">
        <f t="shared" si="89"/>
        <v>0</v>
      </c>
      <c r="S115" s="2">
        <v>46835</v>
      </c>
      <c r="T115" s="2">
        <v>99.97999999999999</v>
      </c>
      <c r="U115" s="2">
        <v>10461760.879999999</v>
      </c>
      <c r="V115" s="2">
        <v>99.98999999999998</v>
      </c>
      <c r="W115" s="2">
        <v>1535</v>
      </c>
      <c r="X115" s="2">
        <v>100</v>
      </c>
      <c r="Y115" s="2">
        <v>2703959.69</v>
      </c>
      <c r="Z115" s="2">
        <v>99.98</v>
      </c>
      <c r="AA115" s="2">
        <v>48370</v>
      </c>
      <c r="AB115" s="2">
        <v>100</v>
      </c>
      <c r="AC115" s="2">
        <v>13165720.57</v>
      </c>
      <c r="AD115" s="2">
        <v>99.99000000000001</v>
      </c>
      <c r="AE115" s="9">
        <f t="shared" si="102"/>
        <v>2997</v>
      </c>
      <c r="AF115" s="9">
        <f t="shared" si="103"/>
        <v>0.020000000000024443</v>
      </c>
      <c r="AG115" s="9">
        <f t="shared" si="104"/>
        <v>-32734.02999999933</v>
      </c>
      <c r="AH115" s="9">
        <f t="shared" si="105"/>
        <v>0.010000000000033538</v>
      </c>
      <c r="AI115" s="9">
        <f t="shared" si="106"/>
        <v>277</v>
      </c>
      <c r="AJ115" s="9">
        <f t="shared" si="107"/>
        <v>0</v>
      </c>
      <c r="AK115" s="9">
        <f t="shared" si="108"/>
        <v>-12441.399999999907</v>
      </c>
      <c r="AL115" s="9">
        <f t="shared" si="109"/>
        <v>0.01999999999999602</v>
      </c>
      <c r="AM115" s="9">
        <f t="shared" si="110"/>
        <v>3274</v>
      </c>
      <c r="AN115" s="9">
        <f t="shared" si="111"/>
        <v>0</v>
      </c>
      <c r="AO115" s="9">
        <f t="shared" si="112"/>
        <v>-45175.4299999997</v>
      </c>
      <c r="AP115" s="9">
        <f t="shared" si="113"/>
        <v>0.009999999999976694</v>
      </c>
    </row>
    <row r="116" spans="1:42" ht="12" customHeight="1">
      <c r="A116" s="64" t="s">
        <v>57</v>
      </c>
      <c r="B116" s="38" t="s">
        <v>4</v>
      </c>
      <c r="C116" s="26">
        <v>6375</v>
      </c>
      <c r="D116" s="27">
        <f>C116/C125*100</f>
        <v>15.127785292233217</v>
      </c>
      <c r="E116" s="39">
        <v>466093.78</v>
      </c>
      <c r="F116" s="27">
        <f>E116/E125*100</f>
        <v>4.19522236822689</v>
      </c>
      <c r="G116" s="26">
        <v>199</v>
      </c>
      <c r="H116" s="27">
        <f>G116/G125*100</f>
        <v>16.487158243579124</v>
      </c>
      <c r="I116" s="39">
        <v>8187.17</v>
      </c>
      <c r="J116" s="27">
        <f>I116/I125*100</f>
        <v>0.248970244930059</v>
      </c>
      <c r="K116" s="26">
        <f>C116+G116</f>
        <v>6574</v>
      </c>
      <c r="L116" s="27">
        <f>K116/K125*100</f>
        <v>15.165636246193595</v>
      </c>
      <c r="M116" s="39">
        <f>E116+I116</f>
        <v>474280.95</v>
      </c>
      <c r="N116" s="27">
        <f>M116/M125*100</f>
        <v>3.293955775706977</v>
      </c>
      <c r="O116" s="7">
        <f t="shared" si="86"/>
        <v>6375</v>
      </c>
      <c r="P116" s="23">
        <f t="shared" si="87"/>
        <v>199</v>
      </c>
      <c r="Q116" s="9">
        <f t="shared" si="88"/>
        <v>0</v>
      </c>
      <c r="R116" s="9">
        <f t="shared" si="89"/>
        <v>0</v>
      </c>
      <c r="S116" s="2">
        <v>12103</v>
      </c>
      <c r="T116" s="2">
        <v>0.2639119058002617</v>
      </c>
      <c r="U116" s="20">
        <v>925463.02</v>
      </c>
      <c r="V116" s="2">
        <v>0.08244574705635054</v>
      </c>
      <c r="W116" s="20">
        <v>423</v>
      </c>
      <c r="X116" s="2">
        <v>0.2770137524557957</v>
      </c>
      <c r="Y116" s="2">
        <v>62280.08</v>
      </c>
      <c r="Z116" s="2">
        <v>0.019096529450316826</v>
      </c>
      <c r="AA116" s="2">
        <v>12526</v>
      </c>
      <c r="AB116" s="2">
        <v>0.26433410006963937</v>
      </c>
      <c r="AC116" s="2">
        <v>987743.1</v>
      </c>
      <c r="AD116" s="2">
        <v>0.06818395351652977</v>
      </c>
      <c r="AE116" s="9">
        <f t="shared" si="102"/>
        <v>-5728</v>
      </c>
      <c r="AF116" s="9">
        <f t="shared" si="103"/>
        <v>14.863873386432955</v>
      </c>
      <c r="AG116" s="9">
        <f t="shared" si="104"/>
        <v>-459369.24</v>
      </c>
      <c r="AH116" s="9">
        <f t="shared" si="105"/>
        <v>4.112776621170539</v>
      </c>
      <c r="AI116" s="9">
        <f t="shared" si="106"/>
        <v>-224</v>
      </c>
      <c r="AJ116" s="9">
        <f t="shared" si="107"/>
        <v>16.210144491123327</v>
      </c>
      <c r="AK116" s="9">
        <f t="shared" si="108"/>
        <v>-54092.91</v>
      </c>
      <c r="AL116" s="9">
        <f t="shared" si="109"/>
        <v>0.22987371547974217</v>
      </c>
      <c r="AM116" s="9">
        <f t="shared" si="110"/>
        <v>-5952</v>
      </c>
      <c r="AN116" s="9">
        <f t="shared" si="111"/>
        <v>14.901302146123955</v>
      </c>
      <c r="AO116" s="9">
        <f t="shared" si="112"/>
        <v>-513462.14999999997</v>
      </c>
      <c r="AP116" s="9">
        <f t="shared" si="113"/>
        <v>3.2257718221904472</v>
      </c>
    </row>
    <row r="117" spans="1:42" ht="12">
      <c r="A117" s="65"/>
      <c r="B117" s="40" t="s">
        <v>6</v>
      </c>
      <c r="C117" s="28">
        <v>23984</v>
      </c>
      <c r="D117" s="29">
        <f>C117/C125*100</f>
        <v>56.9136945017916</v>
      </c>
      <c r="E117" s="41">
        <v>3303656.96</v>
      </c>
      <c r="F117" s="29">
        <f>E117/E125*100</f>
        <v>29.735594359445106</v>
      </c>
      <c r="G117" s="28">
        <v>249</v>
      </c>
      <c r="H117" s="29">
        <f>G117/G125*100</f>
        <v>20.629660314830154</v>
      </c>
      <c r="I117" s="41">
        <v>36883.98</v>
      </c>
      <c r="J117" s="29">
        <f>I117/I125*100</f>
        <v>1.1216346472096463</v>
      </c>
      <c r="K117" s="28">
        <f aca="true" t="shared" si="115" ref="K117:K124">C117+G117</f>
        <v>24233</v>
      </c>
      <c r="L117" s="29">
        <f>K117/K125*100</f>
        <v>55.903386546092094</v>
      </c>
      <c r="M117" s="41">
        <f aca="true" t="shared" si="116" ref="M117:M124">E117+I117</f>
        <v>3340540.94</v>
      </c>
      <c r="N117" s="29">
        <f>M117/M125*100</f>
        <v>23.20058210918784</v>
      </c>
      <c r="O117" s="7">
        <f t="shared" si="86"/>
        <v>23984</v>
      </c>
      <c r="P117" s="23">
        <f t="shared" si="87"/>
        <v>249</v>
      </c>
      <c r="Q117" s="9">
        <f t="shared" si="88"/>
        <v>0</v>
      </c>
      <c r="R117" s="9">
        <f t="shared" si="89"/>
        <v>0</v>
      </c>
      <c r="S117" s="2">
        <v>22279</v>
      </c>
      <c r="T117" s="2">
        <v>0.48580462276493674</v>
      </c>
      <c r="U117" s="20">
        <v>3442361.75</v>
      </c>
      <c r="V117" s="2">
        <v>0.3066660471392538</v>
      </c>
      <c r="W117" s="20">
        <v>366</v>
      </c>
      <c r="X117" s="2">
        <v>0.23968565815324164</v>
      </c>
      <c r="Y117" s="2">
        <v>164713.45</v>
      </c>
      <c r="Z117" s="2">
        <v>0.05050499692338687</v>
      </c>
      <c r="AA117" s="2">
        <v>22645</v>
      </c>
      <c r="AB117" s="2">
        <v>0.4778736784350138</v>
      </c>
      <c r="AC117" s="2">
        <v>3607075.2</v>
      </c>
      <c r="AD117" s="2">
        <v>0.24899657387374038</v>
      </c>
      <c r="AE117" s="9">
        <f t="shared" si="102"/>
        <v>1705</v>
      </c>
      <c r="AF117" s="9">
        <f t="shared" si="103"/>
        <v>56.427889879026665</v>
      </c>
      <c r="AG117" s="9">
        <f t="shared" si="104"/>
        <v>-138704.79000000004</v>
      </c>
      <c r="AH117" s="9">
        <f t="shared" si="105"/>
        <v>29.428928312305853</v>
      </c>
      <c r="AI117" s="9">
        <f t="shared" si="106"/>
        <v>-117</v>
      </c>
      <c r="AJ117" s="9">
        <f t="shared" si="107"/>
        <v>20.389974656676912</v>
      </c>
      <c r="AK117" s="9">
        <f t="shared" si="108"/>
        <v>-127829.47</v>
      </c>
      <c r="AL117" s="9">
        <f t="shared" si="109"/>
        <v>1.0711296502862595</v>
      </c>
      <c r="AM117" s="9">
        <f t="shared" si="110"/>
        <v>1588</v>
      </c>
      <c r="AN117" s="9">
        <f t="shared" si="111"/>
        <v>55.425512867657076</v>
      </c>
      <c r="AO117" s="9">
        <f t="shared" si="112"/>
        <v>-266534.26000000024</v>
      </c>
      <c r="AP117" s="9">
        <f t="shared" si="113"/>
        <v>22.951585535314102</v>
      </c>
    </row>
    <row r="118" spans="1:42" ht="12">
      <c r="A118" s="65"/>
      <c r="B118" s="40" t="s">
        <v>7</v>
      </c>
      <c r="C118" s="28">
        <v>6162</v>
      </c>
      <c r="D118" s="29">
        <f>C118/C125*100</f>
        <v>14.622339289528014</v>
      </c>
      <c r="E118" s="41">
        <v>1456734.55</v>
      </c>
      <c r="F118" s="29">
        <f>E118/E125*100</f>
        <v>13.111793443647613</v>
      </c>
      <c r="G118" s="28">
        <v>151</v>
      </c>
      <c r="H118" s="29">
        <f>G118/G125*100</f>
        <v>12.510356255178129</v>
      </c>
      <c r="I118" s="41">
        <v>36639.96</v>
      </c>
      <c r="J118" s="29">
        <f>I118/I125*100</f>
        <v>1.1142140465420365</v>
      </c>
      <c r="K118" s="28">
        <f t="shared" si="115"/>
        <v>6313</v>
      </c>
      <c r="L118" s="29">
        <f>K118/K125*100</f>
        <v>14.563532342899327</v>
      </c>
      <c r="M118" s="41">
        <f t="shared" si="116"/>
        <v>1493374.51</v>
      </c>
      <c r="N118" s="29">
        <f>M118/M125*100</f>
        <v>10.37172079651961</v>
      </c>
      <c r="O118" s="7">
        <f t="shared" si="86"/>
        <v>6162</v>
      </c>
      <c r="P118" s="23">
        <f t="shared" si="87"/>
        <v>151</v>
      </c>
      <c r="Q118" s="9">
        <f t="shared" si="88"/>
        <v>0</v>
      </c>
      <c r="R118" s="9">
        <f t="shared" si="89"/>
        <v>0</v>
      </c>
      <c r="S118" s="2">
        <v>6639</v>
      </c>
      <c r="T118" s="2">
        <v>0.14476668120366332</v>
      </c>
      <c r="U118" s="20">
        <v>1854580.33</v>
      </c>
      <c r="V118" s="2">
        <v>0.16521703998811654</v>
      </c>
      <c r="W118" s="20">
        <v>214</v>
      </c>
      <c r="X118" s="2">
        <v>0.14014407334643092</v>
      </c>
      <c r="Y118" s="2">
        <v>107803.85</v>
      </c>
      <c r="Z118" s="2">
        <v>0.03305518227308856</v>
      </c>
      <c r="AA118" s="2">
        <v>6853</v>
      </c>
      <c r="AB118" s="2">
        <v>0.1446177221600861</v>
      </c>
      <c r="AC118" s="2">
        <v>1962384.18</v>
      </c>
      <c r="AD118" s="2">
        <v>0.1354634739647317</v>
      </c>
      <c r="AE118" s="9">
        <f t="shared" si="102"/>
        <v>-477</v>
      </c>
      <c r="AF118" s="9">
        <f t="shared" si="103"/>
        <v>14.477572608324351</v>
      </c>
      <c r="AG118" s="9">
        <f t="shared" si="104"/>
        <v>-397845.78</v>
      </c>
      <c r="AH118" s="9">
        <f t="shared" si="105"/>
        <v>12.946576403659497</v>
      </c>
      <c r="AI118" s="9">
        <f t="shared" si="106"/>
        <v>-63</v>
      </c>
      <c r="AJ118" s="9">
        <f t="shared" si="107"/>
        <v>12.370212181831699</v>
      </c>
      <c r="AK118" s="9">
        <f t="shared" si="108"/>
        <v>-71163.89000000001</v>
      </c>
      <c r="AL118" s="9">
        <f t="shared" si="109"/>
        <v>1.081158864268948</v>
      </c>
      <c r="AM118" s="9">
        <f t="shared" si="110"/>
        <v>-540</v>
      </c>
      <c r="AN118" s="9">
        <f t="shared" si="111"/>
        <v>14.41891462073924</v>
      </c>
      <c r="AO118" s="9">
        <f t="shared" si="112"/>
        <v>-469009.6699999999</v>
      </c>
      <c r="AP118" s="9">
        <f t="shared" si="113"/>
        <v>10.236257322554877</v>
      </c>
    </row>
    <row r="119" spans="1:42" ht="12">
      <c r="A119" s="65"/>
      <c r="B119" s="40" t="s">
        <v>8</v>
      </c>
      <c r="C119" s="28">
        <v>2590</v>
      </c>
      <c r="D119" s="29">
        <f>C119/C125*100</f>
        <v>6.146033554021025</v>
      </c>
      <c r="E119" s="41">
        <v>968491.5</v>
      </c>
      <c r="F119" s="29">
        <f>E119/E125*100</f>
        <v>8.717209665912327</v>
      </c>
      <c r="G119" s="28">
        <v>181</v>
      </c>
      <c r="H119" s="29">
        <f>G119/G125*100</f>
        <v>14.99585749792875</v>
      </c>
      <c r="I119" s="41">
        <v>68863.73</v>
      </c>
      <c r="J119" s="29">
        <f>I119/I125*100</f>
        <v>2.094132615408921</v>
      </c>
      <c r="K119" s="28">
        <f t="shared" si="115"/>
        <v>2771</v>
      </c>
      <c r="L119" s="29">
        <f>K119/K125*100</f>
        <v>6.392451785549507</v>
      </c>
      <c r="M119" s="41">
        <f t="shared" si="116"/>
        <v>1037355.23</v>
      </c>
      <c r="N119" s="29">
        <f>M119/M125*100</f>
        <v>7.204595190505415</v>
      </c>
      <c r="O119" s="7">
        <f t="shared" si="86"/>
        <v>2590</v>
      </c>
      <c r="P119" s="23">
        <f t="shared" si="87"/>
        <v>181</v>
      </c>
      <c r="Q119" s="9">
        <f t="shared" si="88"/>
        <v>0</v>
      </c>
      <c r="R119" s="9">
        <f t="shared" si="89"/>
        <v>0</v>
      </c>
      <c r="S119" s="2">
        <v>2823</v>
      </c>
      <c r="T119" s="2">
        <v>0.06155691234191016</v>
      </c>
      <c r="U119" s="20">
        <v>1534128.63</v>
      </c>
      <c r="V119" s="2">
        <v>0.13666929768937236</v>
      </c>
      <c r="W119" s="20">
        <v>183</v>
      </c>
      <c r="X119" s="2">
        <v>0.11984282907662082</v>
      </c>
      <c r="Y119" s="2">
        <v>167020.77</v>
      </c>
      <c r="Z119" s="2">
        <v>0.05121247521068683</v>
      </c>
      <c r="AA119" s="2">
        <v>3006</v>
      </c>
      <c r="AB119" s="2">
        <v>0.0634351193365269</v>
      </c>
      <c r="AC119" s="2">
        <v>1701149.4</v>
      </c>
      <c r="AD119" s="2">
        <v>0.11743042458537296</v>
      </c>
      <c r="AE119" s="9">
        <f t="shared" si="102"/>
        <v>-233</v>
      </c>
      <c r="AF119" s="9">
        <f t="shared" si="103"/>
        <v>6.084476641679115</v>
      </c>
      <c r="AG119" s="9">
        <f t="shared" si="104"/>
        <v>-565637.1299999999</v>
      </c>
      <c r="AH119" s="9">
        <f t="shared" si="105"/>
        <v>8.580540368222954</v>
      </c>
      <c r="AI119" s="9">
        <f t="shared" si="106"/>
        <v>-2</v>
      </c>
      <c r="AJ119" s="9">
        <f t="shared" si="107"/>
        <v>14.876014668852129</v>
      </c>
      <c r="AK119" s="9">
        <f t="shared" si="108"/>
        <v>-98157.04</v>
      </c>
      <c r="AL119" s="9">
        <f t="shared" si="109"/>
        <v>2.042920140198234</v>
      </c>
      <c r="AM119" s="9">
        <f t="shared" si="110"/>
        <v>-235</v>
      </c>
      <c r="AN119" s="9">
        <f t="shared" si="111"/>
        <v>6.32901666621298</v>
      </c>
      <c r="AO119" s="9">
        <f t="shared" si="112"/>
        <v>-663794.1699999999</v>
      </c>
      <c r="AP119" s="9">
        <f t="shared" si="113"/>
        <v>7.0871647659200425</v>
      </c>
    </row>
    <row r="120" spans="1:42" ht="12">
      <c r="A120" s="65"/>
      <c r="B120" s="40" t="s">
        <v>9</v>
      </c>
      <c r="C120" s="28">
        <v>1565</v>
      </c>
      <c r="D120" s="29">
        <f>C120/C125*100</f>
        <v>3.713722977622743</v>
      </c>
      <c r="E120" s="41">
        <v>1095886.81</v>
      </c>
      <c r="F120" s="29">
        <f>E120/E125*100</f>
        <v>9.86387086812618</v>
      </c>
      <c r="G120" s="28">
        <v>172</v>
      </c>
      <c r="H120" s="29">
        <f>G120/G125*100</f>
        <v>14.250207125103561</v>
      </c>
      <c r="I120" s="41">
        <v>117279.89</v>
      </c>
      <c r="J120" s="29">
        <f>I120/I125*100</f>
        <v>3.5664586100777655</v>
      </c>
      <c r="K120" s="28">
        <f t="shared" si="115"/>
        <v>1737</v>
      </c>
      <c r="L120" s="29">
        <f>K120/K125*100</f>
        <v>4.007105287441174</v>
      </c>
      <c r="M120" s="41">
        <f t="shared" si="116"/>
        <v>1213166.7</v>
      </c>
      <c r="N120" s="29">
        <f>M120/M125*100</f>
        <v>8.425633494999902</v>
      </c>
      <c r="O120" s="7">
        <f t="shared" si="86"/>
        <v>1565</v>
      </c>
      <c r="P120" s="23">
        <f t="shared" si="87"/>
        <v>172</v>
      </c>
      <c r="Q120" s="9">
        <f t="shared" si="88"/>
        <v>0</v>
      </c>
      <c r="R120" s="9">
        <f t="shared" si="89"/>
        <v>0</v>
      </c>
      <c r="S120" s="2">
        <v>1356</v>
      </c>
      <c r="T120" s="2">
        <v>0.029568251199302224</v>
      </c>
      <c r="U120" s="20">
        <v>1672832.93</v>
      </c>
      <c r="V120" s="2">
        <v>0.14902590123408035</v>
      </c>
      <c r="W120" s="20">
        <v>172</v>
      </c>
      <c r="X120" s="2">
        <v>0.11263916175507531</v>
      </c>
      <c r="Y120" s="2">
        <v>326901.75</v>
      </c>
      <c r="Z120" s="2">
        <v>0.10023572378576116</v>
      </c>
      <c r="AA120" s="2">
        <v>1528</v>
      </c>
      <c r="AB120" s="2">
        <v>0.032245130521028974</v>
      </c>
      <c r="AC120" s="2">
        <v>1999734.68</v>
      </c>
      <c r="AD120" s="2">
        <v>0.13804178076922283</v>
      </c>
      <c r="AE120" s="9">
        <f t="shared" si="102"/>
        <v>209</v>
      </c>
      <c r="AF120" s="9">
        <f t="shared" si="103"/>
        <v>3.684154726423441</v>
      </c>
      <c r="AG120" s="9">
        <f t="shared" si="104"/>
        <v>-576946.1199999999</v>
      </c>
      <c r="AH120" s="9">
        <f t="shared" si="105"/>
        <v>9.714844966892098</v>
      </c>
      <c r="AI120" s="9">
        <f t="shared" si="106"/>
        <v>0</v>
      </c>
      <c r="AJ120" s="9">
        <f t="shared" si="107"/>
        <v>14.137567963348486</v>
      </c>
      <c r="AK120" s="9">
        <f t="shared" si="108"/>
        <v>-209621.86</v>
      </c>
      <c r="AL120" s="9">
        <f t="shared" si="109"/>
        <v>3.4662228862920044</v>
      </c>
      <c r="AM120" s="9">
        <f t="shared" si="110"/>
        <v>209</v>
      </c>
      <c r="AN120" s="9">
        <f t="shared" si="111"/>
        <v>3.974860156920145</v>
      </c>
      <c r="AO120" s="9">
        <f t="shared" si="112"/>
        <v>-786567.98</v>
      </c>
      <c r="AP120" s="9">
        <f t="shared" si="113"/>
        <v>8.287591714230679</v>
      </c>
    </row>
    <row r="121" spans="1:42" ht="12">
      <c r="A121" s="65"/>
      <c r="B121" s="40" t="s">
        <v>10</v>
      </c>
      <c r="C121" s="28">
        <v>845</v>
      </c>
      <c r="D121" s="29">
        <f>C121/C125*100</f>
        <v>2.005173109323462</v>
      </c>
      <c r="E121" s="41">
        <v>1191064.45</v>
      </c>
      <c r="F121" s="29">
        <f>E121/E125*100</f>
        <v>10.720546887881358</v>
      </c>
      <c r="G121" s="28">
        <v>112</v>
      </c>
      <c r="H121" s="29">
        <f>G121/G125*100</f>
        <v>9.27920463960232</v>
      </c>
      <c r="I121" s="41">
        <v>151982.76</v>
      </c>
      <c r="J121" s="29">
        <f>I121/I125*100</f>
        <v>4.621766127043457</v>
      </c>
      <c r="K121" s="28">
        <f t="shared" si="115"/>
        <v>957</v>
      </c>
      <c r="L121" s="29">
        <f>K121/K125*100</f>
        <v>2.2077143120789886</v>
      </c>
      <c r="M121" s="41">
        <f t="shared" si="116"/>
        <v>1343047.21</v>
      </c>
      <c r="N121" s="29">
        <f>M121/M125*100</f>
        <v>9.327674059914575</v>
      </c>
      <c r="O121" s="7">
        <f t="shared" si="86"/>
        <v>845</v>
      </c>
      <c r="P121" s="23">
        <f t="shared" si="87"/>
        <v>112</v>
      </c>
      <c r="Q121" s="9">
        <f t="shared" si="88"/>
        <v>0</v>
      </c>
      <c r="R121" s="9">
        <f t="shared" si="89"/>
        <v>0</v>
      </c>
      <c r="S121" s="2">
        <v>492</v>
      </c>
      <c r="T121" s="2">
        <v>0.010728303532490187</v>
      </c>
      <c r="U121" s="20">
        <v>907463.87</v>
      </c>
      <c r="V121" s="2">
        <v>0.08084227578190747</v>
      </c>
      <c r="W121" s="20">
        <v>82</v>
      </c>
      <c r="X121" s="2">
        <v>0.053700065487884745</v>
      </c>
      <c r="Y121" s="2">
        <v>331770.89</v>
      </c>
      <c r="Z121" s="2">
        <v>0.10172871601389762</v>
      </c>
      <c r="AA121" s="2">
        <v>574</v>
      </c>
      <c r="AB121" s="2">
        <v>0.012113026779496487</v>
      </c>
      <c r="AC121" s="2">
        <v>1239234.76</v>
      </c>
      <c r="AD121" s="2">
        <v>0.08554443485548817</v>
      </c>
      <c r="AE121" s="9">
        <f t="shared" si="102"/>
        <v>353</v>
      </c>
      <c r="AF121" s="9">
        <f t="shared" si="103"/>
        <v>1.9944448057909718</v>
      </c>
      <c r="AG121" s="9">
        <f t="shared" si="104"/>
        <v>283600.57999999996</v>
      </c>
      <c r="AH121" s="9">
        <f t="shared" si="105"/>
        <v>10.63970461209945</v>
      </c>
      <c r="AI121" s="9">
        <f t="shared" si="106"/>
        <v>30</v>
      </c>
      <c r="AJ121" s="9">
        <f t="shared" si="107"/>
        <v>9.225504574114435</v>
      </c>
      <c r="AK121" s="9">
        <f t="shared" si="108"/>
        <v>-179788.13</v>
      </c>
      <c r="AL121" s="9">
        <f t="shared" si="109"/>
        <v>4.520037411029559</v>
      </c>
      <c r="AM121" s="9">
        <f t="shared" si="110"/>
        <v>383</v>
      </c>
      <c r="AN121" s="9">
        <f t="shared" si="111"/>
        <v>2.195601285299492</v>
      </c>
      <c r="AO121" s="9">
        <f t="shared" si="112"/>
        <v>103812.44999999995</v>
      </c>
      <c r="AP121" s="9">
        <f t="shared" si="113"/>
        <v>9.242129625059086</v>
      </c>
    </row>
    <row r="122" spans="1:42" ht="12">
      <c r="A122" s="65"/>
      <c r="B122" s="40" t="s">
        <v>11</v>
      </c>
      <c r="C122" s="28">
        <v>506</v>
      </c>
      <c r="D122" s="29">
        <f>C122/C125*100</f>
        <v>1.2007308796658835</v>
      </c>
      <c r="E122" s="41">
        <v>1498961.04</v>
      </c>
      <c r="F122" s="29">
        <f>E122/E125*100</f>
        <v>13.49186613069293</v>
      </c>
      <c r="G122" s="28">
        <v>77</v>
      </c>
      <c r="H122" s="29">
        <f>G122/G125*100</f>
        <v>6.379453189726594</v>
      </c>
      <c r="I122" s="41">
        <v>238138.95</v>
      </c>
      <c r="J122" s="29">
        <f>I122/I125*100</f>
        <v>7.2417590826729</v>
      </c>
      <c r="K122" s="28">
        <f t="shared" si="115"/>
        <v>583</v>
      </c>
      <c r="L122" s="29">
        <f>K122/K125*100</f>
        <v>1.3449294085078896</v>
      </c>
      <c r="M122" s="41">
        <f t="shared" si="116"/>
        <v>1737099.99</v>
      </c>
      <c r="N122" s="29">
        <f>M122/M125*100</f>
        <v>12.064432579552335</v>
      </c>
      <c r="O122" s="7">
        <f t="shared" si="86"/>
        <v>506</v>
      </c>
      <c r="P122" s="23">
        <f t="shared" si="87"/>
        <v>77</v>
      </c>
      <c r="Q122" s="9">
        <f t="shared" si="88"/>
        <v>0</v>
      </c>
      <c r="R122" s="9">
        <f t="shared" si="89"/>
        <v>0</v>
      </c>
      <c r="S122" s="2">
        <v>127</v>
      </c>
      <c r="T122" s="2">
        <v>0.0027692978630614916</v>
      </c>
      <c r="U122" s="20">
        <v>398381.54</v>
      </c>
      <c r="V122" s="2">
        <v>0.03549019568470644</v>
      </c>
      <c r="W122" s="20">
        <v>51</v>
      </c>
      <c r="X122" s="2">
        <v>0.03339882121807466</v>
      </c>
      <c r="Y122" s="2">
        <v>467288.01</v>
      </c>
      <c r="Z122" s="2">
        <v>0.14328143516747158</v>
      </c>
      <c r="AA122" s="2">
        <v>178</v>
      </c>
      <c r="AB122" s="2">
        <v>0.003756304471690548</v>
      </c>
      <c r="AC122" s="2">
        <v>865669.55</v>
      </c>
      <c r="AD122" s="2">
        <v>0.059757210511392336</v>
      </c>
      <c r="AE122" s="9">
        <f t="shared" si="102"/>
        <v>379</v>
      </c>
      <c r="AF122" s="9">
        <f t="shared" si="103"/>
        <v>1.197961581802822</v>
      </c>
      <c r="AG122" s="9">
        <f t="shared" si="104"/>
        <v>1100579.5</v>
      </c>
      <c r="AH122" s="9">
        <f t="shared" si="105"/>
        <v>13.456375935008223</v>
      </c>
      <c r="AI122" s="9">
        <f t="shared" si="106"/>
        <v>26</v>
      </c>
      <c r="AJ122" s="9">
        <f t="shared" si="107"/>
        <v>6.346054368508519</v>
      </c>
      <c r="AK122" s="9">
        <f t="shared" si="108"/>
        <v>-229149.06</v>
      </c>
      <c r="AL122" s="9">
        <f t="shared" si="109"/>
        <v>7.098477647505428</v>
      </c>
      <c r="AM122" s="9">
        <f t="shared" si="110"/>
        <v>405</v>
      </c>
      <c r="AN122" s="9">
        <f t="shared" si="111"/>
        <v>1.341173104036199</v>
      </c>
      <c r="AO122" s="9">
        <f t="shared" si="112"/>
        <v>871430.44</v>
      </c>
      <c r="AP122" s="9">
        <f t="shared" si="113"/>
        <v>12.004675369040942</v>
      </c>
    </row>
    <row r="123" spans="1:42" ht="12">
      <c r="A123" s="65"/>
      <c r="B123" s="40" t="s">
        <v>12</v>
      </c>
      <c r="C123" s="28">
        <v>85</v>
      </c>
      <c r="D123" s="29">
        <f>C123/C125*100</f>
        <v>0.2017038038964429</v>
      </c>
      <c r="E123" s="41">
        <v>575955.54</v>
      </c>
      <c r="F123" s="29">
        <f>E123/E125*100</f>
        <v>5.184067387709395</v>
      </c>
      <c r="G123" s="28">
        <v>30</v>
      </c>
      <c r="H123" s="29">
        <f>G123/G125*100</f>
        <v>2.4855012427506216</v>
      </c>
      <c r="I123" s="41">
        <v>216575.76</v>
      </c>
      <c r="J123" s="29">
        <f>I123/I125*100</f>
        <v>6.58602667504323</v>
      </c>
      <c r="K123" s="28">
        <f t="shared" si="115"/>
        <v>115</v>
      </c>
      <c r="L123" s="29">
        <f>K123/K125*100</f>
        <v>0.2652948232905786</v>
      </c>
      <c r="M123" s="41">
        <f t="shared" si="116"/>
        <v>792531.3</v>
      </c>
      <c r="N123" s="29">
        <f>M123/M125*100</f>
        <v>5.5042544994977325</v>
      </c>
      <c r="O123" s="7">
        <f t="shared" si="86"/>
        <v>85</v>
      </c>
      <c r="P123" s="23">
        <f t="shared" si="87"/>
        <v>30</v>
      </c>
      <c r="Q123" s="9">
        <f t="shared" si="88"/>
        <v>0</v>
      </c>
      <c r="R123" s="9">
        <f t="shared" si="89"/>
        <v>0</v>
      </c>
      <c r="S123" s="2">
        <v>25</v>
      </c>
      <c r="T123" s="2">
        <v>0.0005451373746184038</v>
      </c>
      <c r="U123" s="20">
        <v>192584.42</v>
      </c>
      <c r="V123" s="2">
        <v>0.01715656491419179</v>
      </c>
      <c r="W123" s="20">
        <v>23</v>
      </c>
      <c r="X123" s="2">
        <v>0.015062213490504257</v>
      </c>
      <c r="Y123" s="2">
        <v>344981.83</v>
      </c>
      <c r="Z123" s="2">
        <v>0.10577949926235151</v>
      </c>
      <c r="AA123" s="2">
        <v>48</v>
      </c>
      <c r="AB123" s="2">
        <v>0.0010129360373098107</v>
      </c>
      <c r="AC123" s="2">
        <v>537566.25</v>
      </c>
      <c r="AD123" s="2">
        <v>0.03710822399271149</v>
      </c>
      <c r="AE123" s="9">
        <f t="shared" si="102"/>
        <v>60</v>
      </c>
      <c r="AF123" s="9">
        <f t="shared" si="103"/>
        <v>0.20115866652182451</v>
      </c>
      <c r="AG123" s="9">
        <f t="shared" si="104"/>
        <v>383371.12</v>
      </c>
      <c r="AH123" s="9">
        <f t="shared" si="105"/>
        <v>5.166910822795203</v>
      </c>
      <c r="AI123" s="9">
        <f t="shared" si="106"/>
        <v>7</v>
      </c>
      <c r="AJ123" s="9">
        <f t="shared" si="107"/>
        <v>2.4704390292601173</v>
      </c>
      <c r="AK123" s="9">
        <f t="shared" si="108"/>
        <v>-128406.07</v>
      </c>
      <c r="AL123" s="9">
        <f t="shared" si="109"/>
        <v>6.480247175780878</v>
      </c>
      <c r="AM123" s="9">
        <f t="shared" si="110"/>
        <v>67</v>
      </c>
      <c r="AN123" s="9">
        <f t="shared" si="111"/>
        <v>0.2642818872532688</v>
      </c>
      <c r="AO123" s="9">
        <f t="shared" si="112"/>
        <v>254965.05000000005</v>
      </c>
      <c r="AP123" s="9">
        <f t="shared" si="113"/>
        <v>5.467146275505021</v>
      </c>
    </row>
    <row r="124" spans="1:42" ht="12">
      <c r="A124" s="65"/>
      <c r="B124" s="42" t="s">
        <v>13</v>
      </c>
      <c r="C124" s="30">
        <v>29</v>
      </c>
      <c r="D124" s="31">
        <f>C124/C125*100</f>
        <v>0.06881659191760993</v>
      </c>
      <c r="E124" s="43">
        <v>553264.42</v>
      </c>
      <c r="F124" s="31">
        <f>E124/E125*100</f>
        <v>4.979828888358212</v>
      </c>
      <c r="G124" s="30">
        <v>36</v>
      </c>
      <c r="H124" s="31">
        <f>G124/G125*100</f>
        <v>2.9826014913007457</v>
      </c>
      <c r="I124" s="43">
        <v>2413860.84</v>
      </c>
      <c r="J124" s="31">
        <f>I124/I125*100</f>
        <v>73.40503795107199</v>
      </c>
      <c r="K124" s="28">
        <f t="shared" si="115"/>
        <v>65</v>
      </c>
      <c r="L124" s="31">
        <f>K124/K125*100</f>
        <v>0.14994924794684875</v>
      </c>
      <c r="M124" s="43">
        <f t="shared" si="116"/>
        <v>2967125.26</v>
      </c>
      <c r="N124" s="31">
        <f>M124/M125*100</f>
        <v>20.607151494115598</v>
      </c>
      <c r="O124" s="7">
        <f t="shared" si="86"/>
        <v>29</v>
      </c>
      <c r="P124" s="23">
        <f t="shared" si="87"/>
        <v>36</v>
      </c>
      <c r="Q124" s="9">
        <f t="shared" si="88"/>
        <v>0</v>
      </c>
      <c r="R124" s="9">
        <f t="shared" si="89"/>
        <v>0</v>
      </c>
      <c r="S124" s="2">
        <v>16</v>
      </c>
      <c r="T124" s="2">
        <v>0.00034888791975577847</v>
      </c>
      <c r="U124" s="20">
        <v>297318.85</v>
      </c>
      <c r="V124" s="2">
        <v>0.026486930512020914</v>
      </c>
      <c r="W124" s="20">
        <v>13</v>
      </c>
      <c r="X124" s="2">
        <v>0.008513425016371971</v>
      </c>
      <c r="Y124" s="2">
        <v>1288569.14</v>
      </c>
      <c r="Z124" s="2">
        <v>0.39510544191303903</v>
      </c>
      <c r="AA124" s="2">
        <v>29</v>
      </c>
      <c r="AB124" s="2">
        <v>0.0006119821892080107</v>
      </c>
      <c r="AC124" s="2">
        <v>1585887.99</v>
      </c>
      <c r="AD124" s="2">
        <v>0.10947392393081039</v>
      </c>
      <c r="AE124" s="9">
        <f t="shared" si="102"/>
        <v>13</v>
      </c>
      <c r="AF124" s="9">
        <f t="shared" si="103"/>
        <v>0.06846770399785415</v>
      </c>
      <c r="AG124" s="9">
        <f t="shared" si="104"/>
        <v>255945.57000000007</v>
      </c>
      <c r="AH124" s="9">
        <f t="shared" si="105"/>
        <v>4.953341957846192</v>
      </c>
      <c r="AI124" s="9">
        <f t="shared" si="106"/>
        <v>23</v>
      </c>
      <c r="AJ124" s="9">
        <f t="shared" si="107"/>
        <v>2.9740880662843736</v>
      </c>
      <c r="AK124" s="9">
        <f t="shared" si="108"/>
        <v>1125291.7</v>
      </c>
      <c r="AL124" s="9">
        <f t="shared" si="109"/>
        <v>73.00993250915894</v>
      </c>
      <c r="AM124" s="9">
        <f t="shared" si="110"/>
        <v>36</v>
      </c>
      <c r="AN124" s="9">
        <f t="shared" si="111"/>
        <v>0.14933726575764072</v>
      </c>
      <c r="AO124" s="9">
        <f t="shared" si="112"/>
        <v>1381237.2699999998</v>
      </c>
      <c r="AP124" s="9">
        <f t="shared" si="113"/>
        <v>20.497677570184788</v>
      </c>
    </row>
    <row r="125" spans="1:42" ht="12">
      <c r="A125" s="66"/>
      <c r="B125" s="8" t="s">
        <v>14</v>
      </c>
      <c r="C125" s="33">
        <f aca="true" t="shared" si="117" ref="C125:N125">SUM(C116:C124)</f>
        <v>42141</v>
      </c>
      <c r="D125" s="32">
        <f t="shared" si="117"/>
        <v>100</v>
      </c>
      <c r="E125" s="46">
        <f t="shared" si="117"/>
        <v>11110109.049999999</v>
      </c>
      <c r="F125" s="32">
        <f t="shared" si="117"/>
        <v>100</v>
      </c>
      <c r="G125" s="33">
        <f t="shared" si="117"/>
        <v>1207</v>
      </c>
      <c r="H125" s="32">
        <f t="shared" si="117"/>
        <v>99.99999999999997</v>
      </c>
      <c r="I125" s="46">
        <f t="shared" si="117"/>
        <v>3288413.04</v>
      </c>
      <c r="J125" s="32">
        <f t="shared" si="117"/>
        <v>100</v>
      </c>
      <c r="K125" s="33">
        <f t="shared" si="117"/>
        <v>43348</v>
      </c>
      <c r="L125" s="32">
        <f t="shared" si="117"/>
        <v>100.00000000000001</v>
      </c>
      <c r="M125" s="46">
        <f t="shared" si="117"/>
        <v>14398522.090000002</v>
      </c>
      <c r="N125" s="32">
        <f t="shared" si="117"/>
        <v>99.99999999999999</v>
      </c>
      <c r="O125" s="7">
        <f t="shared" si="86"/>
        <v>42141</v>
      </c>
      <c r="P125" s="23">
        <f t="shared" si="87"/>
        <v>1207</v>
      </c>
      <c r="Q125" s="9">
        <f t="shared" si="88"/>
        <v>0</v>
      </c>
      <c r="R125" s="9">
        <f t="shared" si="89"/>
        <v>0</v>
      </c>
      <c r="S125" s="2">
        <v>45860</v>
      </c>
      <c r="T125" s="2">
        <v>0.9999999999999999</v>
      </c>
      <c r="U125" s="2">
        <v>11225115.339999998</v>
      </c>
      <c r="V125" s="2">
        <v>1.0000000000000004</v>
      </c>
      <c r="W125" s="2">
        <v>1527</v>
      </c>
      <c r="X125" s="2">
        <v>1</v>
      </c>
      <c r="Y125" s="2">
        <v>3261329.77</v>
      </c>
      <c r="Z125" s="2">
        <v>1</v>
      </c>
      <c r="AA125" s="2">
        <v>47387</v>
      </c>
      <c r="AB125" s="2">
        <v>0.9999999999999999</v>
      </c>
      <c r="AC125" s="2">
        <v>14486445.11</v>
      </c>
      <c r="AD125" s="2">
        <v>1</v>
      </c>
      <c r="AE125" s="9">
        <f t="shared" si="102"/>
        <v>-3719</v>
      </c>
      <c r="AF125" s="9">
        <f t="shared" si="103"/>
        <v>99</v>
      </c>
      <c r="AG125" s="9">
        <f t="shared" si="104"/>
        <v>-115006.2899999991</v>
      </c>
      <c r="AH125" s="9">
        <f t="shared" si="105"/>
        <v>99</v>
      </c>
      <c r="AI125" s="9">
        <f t="shared" si="106"/>
        <v>-320</v>
      </c>
      <c r="AJ125" s="9">
        <f t="shared" si="107"/>
        <v>98.99999999999997</v>
      </c>
      <c r="AK125" s="9">
        <f t="shared" si="108"/>
        <v>27083.27000000002</v>
      </c>
      <c r="AL125" s="9">
        <f t="shared" si="109"/>
        <v>99</v>
      </c>
      <c r="AM125" s="9">
        <f t="shared" si="110"/>
        <v>-4039</v>
      </c>
      <c r="AN125" s="9">
        <f t="shared" si="111"/>
        <v>99.00000000000001</v>
      </c>
      <c r="AO125" s="9">
        <f t="shared" si="112"/>
        <v>-87923.01999999769</v>
      </c>
      <c r="AP125" s="9">
        <f t="shared" si="113"/>
        <v>98.99999999999999</v>
      </c>
    </row>
    <row r="126" spans="1:42" ht="12" customHeight="1">
      <c r="A126" s="64" t="s">
        <v>58</v>
      </c>
      <c r="B126" s="38" t="s">
        <v>4</v>
      </c>
      <c r="C126" s="26">
        <v>7620</v>
      </c>
      <c r="D126" s="27">
        <f>C126/C135*100</f>
        <v>22.26442658875091</v>
      </c>
      <c r="E126" s="39">
        <v>560218.22</v>
      </c>
      <c r="F126" s="27">
        <f>E126/E135*100</f>
        <v>6.564456489644158</v>
      </c>
      <c r="G126" s="26">
        <v>186</v>
      </c>
      <c r="H126" s="27">
        <f>G126/G135*100</f>
        <v>19.334719334719335</v>
      </c>
      <c r="I126" s="39">
        <v>10423.27</v>
      </c>
      <c r="J126" s="27">
        <f>I126/I135*100</f>
        <v>0.7609021170153193</v>
      </c>
      <c r="K126" s="26">
        <f>C126+G126</f>
        <v>7806</v>
      </c>
      <c r="L126" s="27">
        <f>K126/K135*100</f>
        <v>22.184329439849947</v>
      </c>
      <c r="M126" s="39">
        <f>E126+I126</f>
        <v>570641.49</v>
      </c>
      <c r="N126" s="27">
        <f>M126/M135*100</f>
        <v>5.761744250148354</v>
      </c>
      <c r="O126" s="7">
        <f t="shared" si="86"/>
        <v>7620</v>
      </c>
      <c r="P126" s="23">
        <f t="shared" si="87"/>
        <v>186</v>
      </c>
      <c r="Q126" s="9">
        <f t="shared" si="88"/>
        <v>0</v>
      </c>
      <c r="R126" s="9">
        <f t="shared" si="89"/>
        <v>0</v>
      </c>
      <c r="S126" s="2">
        <v>7615</v>
      </c>
      <c r="T126" s="2">
        <v>0.2365494532803181</v>
      </c>
      <c r="U126" s="20">
        <v>557674.65</v>
      </c>
      <c r="V126" s="2">
        <v>0.06460973479374948</v>
      </c>
      <c r="W126" s="20">
        <v>153</v>
      </c>
      <c r="X126" s="2">
        <v>0.20052424639580602</v>
      </c>
      <c r="Y126" s="2">
        <v>8238.25</v>
      </c>
      <c r="Z126" s="2">
        <v>0.006346272812195968</v>
      </c>
      <c r="AA126" s="2">
        <v>7768</v>
      </c>
      <c r="AB126" s="2">
        <v>0.23571536944318008</v>
      </c>
      <c r="AC126" s="2">
        <v>565912.9</v>
      </c>
      <c r="AD126" s="2">
        <v>0.05699275856083249</v>
      </c>
      <c r="AE126" s="9">
        <f t="shared" si="102"/>
        <v>5</v>
      </c>
      <c r="AF126" s="9">
        <f t="shared" si="103"/>
        <v>22.027877135470593</v>
      </c>
      <c r="AG126" s="9">
        <f t="shared" si="104"/>
        <v>2543.569999999949</v>
      </c>
      <c r="AH126" s="9">
        <f t="shared" si="105"/>
        <v>6.499846754850409</v>
      </c>
      <c r="AI126" s="9">
        <f t="shared" si="106"/>
        <v>33</v>
      </c>
      <c r="AJ126" s="9">
        <f t="shared" si="107"/>
        <v>19.13419508832353</v>
      </c>
      <c r="AK126" s="9">
        <f t="shared" si="108"/>
        <v>2185.0200000000004</v>
      </c>
      <c r="AL126" s="9">
        <f t="shared" si="109"/>
        <v>0.7545558442031233</v>
      </c>
      <c r="AM126" s="9">
        <f t="shared" si="110"/>
        <v>38</v>
      </c>
      <c r="AN126" s="9">
        <f t="shared" si="111"/>
        <v>21.948614070406766</v>
      </c>
      <c r="AO126" s="9">
        <f t="shared" si="112"/>
        <v>4728.589999999967</v>
      </c>
      <c r="AP126" s="9">
        <f t="shared" si="113"/>
        <v>5.704751491587522</v>
      </c>
    </row>
    <row r="127" spans="1:42" ht="12">
      <c r="A127" s="65"/>
      <c r="B127" s="40" t="s">
        <v>6</v>
      </c>
      <c r="C127" s="28">
        <v>19955</v>
      </c>
      <c r="D127" s="29">
        <f>C127/C135*100</f>
        <v>58.305332359386405</v>
      </c>
      <c r="E127" s="41">
        <v>2550957.64</v>
      </c>
      <c r="F127" s="29">
        <f>E127/E135*100</f>
        <v>29.891299206058214</v>
      </c>
      <c r="G127" s="28">
        <v>242</v>
      </c>
      <c r="H127" s="29">
        <f>G127/G135*100</f>
        <v>25.155925155925157</v>
      </c>
      <c r="I127" s="41">
        <v>34477.08</v>
      </c>
      <c r="J127" s="29">
        <f>I127/I135*100</f>
        <v>2.516838109394319</v>
      </c>
      <c r="K127" s="28">
        <f aca="true" t="shared" si="118" ref="K127:K134">C127+G127</f>
        <v>20197</v>
      </c>
      <c r="L127" s="29">
        <f>K127/K135*100</f>
        <v>57.399039417966854</v>
      </c>
      <c r="M127" s="41">
        <f aca="true" t="shared" si="119" ref="M127:M134">E127+I127</f>
        <v>2585434.72</v>
      </c>
      <c r="N127" s="29">
        <f>M127/M135*100</f>
        <v>26.105030729703728</v>
      </c>
      <c r="O127" s="7">
        <f t="shared" si="86"/>
        <v>19955</v>
      </c>
      <c r="P127" s="23">
        <f t="shared" si="87"/>
        <v>242</v>
      </c>
      <c r="Q127" s="9">
        <f t="shared" si="88"/>
        <v>0</v>
      </c>
      <c r="R127" s="9">
        <f t="shared" si="89"/>
        <v>0</v>
      </c>
      <c r="S127" s="2">
        <v>17618</v>
      </c>
      <c r="T127" s="2">
        <v>0.5472788270377733</v>
      </c>
      <c r="U127" s="20">
        <v>2284109.46</v>
      </c>
      <c r="V127" s="2">
        <v>0.2646268867528663</v>
      </c>
      <c r="W127" s="20">
        <v>161</v>
      </c>
      <c r="X127" s="2">
        <v>0.21100917431192662</v>
      </c>
      <c r="Y127" s="2">
        <v>22975.88</v>
      </c>
      <c r="Z127" s="2">
        <v>0.01769929324556515</v>
      </c>
      <c r="AA127" s="2">
        <v>17779</v>
      </c>
      <c r="AB127" s="2">
        <v>0.539493248368988</v>
      </c>
      <c r="AC127" s="2">
        <v>2307085.34</v>
      </c>
      <c r="AD127" s="2">
        <v>0.23234522090211432</v>
      </c>
      <c r="AE127" s="9">
        <f t="shared" si="102"/>
        <v>2337</v>
      </c>
      <c r="AF127" s="9">
        <f t="shared" si="103"/>
        <v>57.75805353234863</v>
      </c>
      <c r="AG127" s="9">
        <f t="shared" si="104"/>
        <v>266848.18000000017</v>
      </c>
      <c r="AH127" s="9">
        <f t="shared" si="105"/>
        <v>29.62667231930535</v>
      </c>
      <c r="AI127" s="9">
        <f t="shared" si="106"/>
        <v>81</v>
      </c>
      <c r="AJ127" s="9">
        <f t="shared" si="107"/>
        <v>24.94491598161323</v>
      </c>
      <c r="AK127" s="9">
        <f t="shared" si="108"/>
        <v>11501.2</v>
      </c>
      <c r="AL127" s="9">
        <f t="shared" si="109"/>
        <v>2.4991388161487538</v>
      </c>
      <c r="AM127" s="9">
        <f t="shared" si="110"/>
        <v>2418</v>
      </c>
      <c r="AN127" s="9">
        <f t="shared" si="111"/>
        <v>56.85954616959786</v>
      </c>
      <c r="AO127" s="9">
        <f t="shared" si="112"/>
        <v>278349.38000000035</v>
      </c>
      <c r="AP127" s="9">
        <f t="shared" si="113"/>
        <v>25.872685508801613</v>
      </c>
    </row>
    <row r="128" spans="1:42" ht="12">
      <c r="A128" s="65"/>
      <c r="B128" s="40" t="s">
        <v>7</v>
      </c>
      <c r="C128" s="28">
        <v>3097</v>
      </c>
      <c r="D128" s="29">
        <f>C128/C135*100</f>
        <v>9.048940832724616</v>
      </c>
      <c r="E128" s="41">
        <v>730891.09</v>
      </c>
      <c r="F128" s="29">
        <f>E128/E135*100</f>
        <v>8.564346155991842</v>
      </c>
      <c r="G128" s="28">
        <v>114</v>
      </c>
      <c r="H128" s="29">
        <f>G128/G135*100</f>
        <v>11.85031185031185</v>
      </c>
      <c r="I128" s="41">
        <v>28382.43</v>
      </c>
      <c r="J128" s="29">
        <f>I128/I135*100</f>
        <v>2.0719266672588454</v>
      </c>
      <c r="K128" s="28">
        <f t="shared" si="118"/>
        <v>3211</v>
      </c>
      <c r="L128" s="29">
        <f>K128/K135*100</f>
        <v>9.125529314803762</v>
      </c>
      <c r="M128" s="41">
        <f t="shared" si="119"/>
        <v>759273.52</v>
      </c>
      <c r="N128" s="29">
        <f>M128/M135*100</f>
        <v>7.666354295671529</v>
      </c>
      <c r="O128" s="7">
        <f t="shared" si="86"/>
        <v>3097</v>
      </c>
      <c r="P128" s="23">
        <f t="shared" si="87"/>
        <v>114</v>
      </c>
      <c r="Q128" s="9">
        <f t="shared" si="88"/>
        <v>0</v>
      </c>
      <c r="R128" s="9">
        <f t="shared" si="89"/>
        <v>0</v>
      </c>
      <c r="S128" s="2">
        <v>3249</v>
      </c>
      <c r="T128" s="2">
        <v>0.1009256958250497</v>
      </c>
      <c r="U128" s="20">
        <v>767266.06</v>
      </c>
      <c r="V128" s="2">
        <v>0.08889207471210155</v>
      </c>
      <c r="W128" s="20">
        <v>82</v>
      </c>
      <c r="X128" s="2">
        <v>0.10747051114023591</v>
      </c>
      <c r="Y128" s="2">
        <v>20582.24</v>
      </c>
      <c r="Z128" s="2">
        <v>0.01585537099822078</v>
      </c>
      <c r="AA128" s="2">
        <v>3331</v>
      </c>
      <c r="AB128" s="2">
        <v>0.1010772265210135</v>
      </c>
      <c r="AC128" s="2">
        <v>787848.3</v>
      </c>
      <c r="AD128" s="2">
        <v>0.07934374343553986</v>
      </c>
      <c r="AE128" s="9">
        <f t="shared" si="102"/>
        <v>-152</v>
      </c>
      <c r="AF128" s="9">
        <f t="shared" si="103"/>
        <v>8.948015136899567</v>
      </c>
      <c r="AG128" s="9">
        <f t="shared" si="104"/>
        <v>-36374.97000000009</v>
      </c>
      <c r="AH128" s="9">
        <f t="shared" si="105"/>
        <v>8.475454081279741</v>
      </c>
      <c r="AI128" s="9">
        <f t="shared" si="106"/>
        <v>32</v>
      </c>
      <c r="AJ128" s="9">
        <f t="shared" si="107"/>
        <v>11.742841339171616</v>
      </c>
      <c r="AK128" s="9">
        <f t="shared" si="108"/>
        <v>7800.189999999999</v>
      </c>
      <c r="AL128" s="9">
        <f t="shared" si="109"/>
        <v>2.0560712962606247</v>
      </c>
      <c r="AM128" s="9">
        <f t="shared" si="110"/>
        <v>-120</v>
      </c>
      <c r="AN128" s="9">
        <f t="shared" si="111"/>
        <v>9.024452088282748</v>
      </c>
      <c r="AO128" s="9">
        <f t="shared" si="112"/>
        <v>-28574.780000000028</v>
      </c>
      <c r="AP128" s="9">
        <f t="shared" si="113"/>
        <v>7.58701055223599</v>
      </c>
    </row>
    <row r="129" spans="1:42" ht="12">
      <c r="A129" s="65"/>
      <c r="B129" s="40" t="s">
        <v>8</v>
      </c>
      <c r="C129" s="28">
        <v>1454</v>
      </c>
      <c r="D129" s="29">
        <f>C129/C135*100</f>
        <v>4.248356464572681</v>
      </c>
      <c r="E129" s="41">
        <v>549818.53</v>
      </c>
      <c r="F129" s="29">
        <f>E129/E135*100</f>
        <v>6.442596275046377</v>
      </c>
      <c r="G129" s="28">
        <v>120</v>
      </c>
      <c r="H129" s="29">
        <f>G129/G135*100</f>
        <v>12.474012474012476</v>
      </c>
      <c r="I129" s="41">
        <v>47047.91</v>
      </c>
      <c r="J129" s="29">
        <f>I129/I135*100</f>
        <v>3.434512808374551</v>
      </c>
      <c r="K129" s="28">
        <f t="shared" si="118"/>
        <v>1574</v>
      </c>
      <c r="L129" s="29">
        <f>K129/K135*100</f>
        <v>4.473242959047376</v>
      </c>
      <c r="M129" s="41">
        <f t="shared" si="119"/>
        <v>596866.4400000001</v>
      </c>
      <c r="N129" s="29">
        <f>M129/M135*100</f>
        <v>6.026536519061238</v>
      </c>
      <c r="O129" s="7">
        <f t="shared" si="86"/>
        <v>1454</v>
      </c>
      <c r="P129" s="23">
        <f t="shared" si="87"/>
        <v>120</v>
      </c>
      <c r="Q129" s="9">
        <f t="shared" si="88"/>
        <v>0</v>
      </c>
      <c r="R129" s="9">
        <f t="shared" si="89"/>
        <v>0</v>
      </c>
      <c r="S129" s="2">
        <v>1474</v>
      </c>
      <c r="T129" s="2">
        <v>0.04578777335984095</v>
      </c>
      <c r="U129" s="20">
        <v>556493.98</v>
      </c>
      <c r="V129" s="2">
        <v>0.06447294755484784</v>
      </c>
      <c r="W129" s="20">
        <v>96</v>
      </c>
      <c r="X129" s="2">
        <v>0.1258191349934469</v>
      </c>
      <c r="Y129" s="2">
        <v>37217.88</v>
      </c>
      <c r="Z129" s="2">
        <v>0.02867050890317386</v>
      </c>
      <c r="AA129" s="2">
        <v>1570</v>
      </c>
      <c r="AB129" s="2">
        <v>0.047640722196935215</v>
      </c>
      <c r="AC129" s="2">
        <v>593711.86</v>
      </c>
      <c r="AD129" s="2">
        <v>0.05979237563180267</v>
      </c>
      <c r="AE129" s="9">
        <f t="shared" si="102"/>
        <v>-20</v>
      </c>
      <c r="AF129" s="9">
        <f t="shared" si="103"/>
        <v>4.20256869121284</v>
      </c>
      <c r="AG129" s="9">
        <f t="shared" si="104"/>
        <v>-6675.449999999953</v>
      </c>
      <c r="AH129" s="9">
        <f t="shared" si="105"/>
        <v>6.3781233274915285</v>
      </c>
      <c r="AI129" s="9">
        <f t="shared" si="106"/>
        <v>24</v>
      </c>
      <c r="AJ129" s="9">
        <f t="shared" si="107"/>
        <v>12.348193339019028</v>
      </c>
      <c r="AK129" s="9">
        <f t="shared" si="108"/>
        <v>9830.030000000006</v>
      </c>
      <c r="AL129" s="9">
        <f t="shared" si="109"/>
        <v>3.4058422994713773</v>
      </c>
      <c r="AM129" s="9">
        <f t="shared" si="110"/>
        <v>4</v>
      </c>
      <c r="AN129" s="9">
        <f t="shared" si="111"/>
        <v>4.42560223685044</v>
      </c>
      <c r="AO129" s="9">
        <f t="shared" si="112"/>
        <v>3154.5800000000745</v>
      </c>
      <c r="AP129" s="9">
        <f t="shared" si="113"/>
        <v>5.966744143429435</v>
      </c>
    </row>
    <row r="130" spans="1:42" ht="12">
      <c r="A130" s="65"/>
      <c r="B130" s="40" t="s">
        <v>9</v>
      </c>
      <c r="C130" s="28">
        <v>899</v>
      </c>
      <c r="D130" s="29">
        <f>C130/C135*100</f>
        <v>2.6267348429510595</v>
      </c>
      <c r="E130" s="41">
        <v>635358.44</v>
      </c>
      <c r="F130" s="29">
        <f>E130/E135*100</f>
        <v>7.444925362670618</v>
      </c>
      <c r="G130" s="28">
        <v>132</v>
      </c>
      <c r="H130" s="29">
        <f>G130/G135*100</f>
        <v>13.721413721413722</v>
      </c>
      <c r="I130" s="41">
        <v>92371.19</v>
      </c>
      <c r="J130" s="29">
        <f>I130/I135*100</f>
        <v>6.743127063025738</v>
      </c>
      <c r="K130" s="28">
        <f t="shared" si="118"/>
        <v>1031</v>
      </c>
      <c r="L130" s="29">
        <f>K130/K135*100</f>
        <v>2.9300593969363686</v>
      </c>
      <c r="M130" s="41">
        <f t="shared" si="119"/>
        <v>727729.6299999999</v>
      </c>
      <c r="N130" s="29">
        <f>M130/M135*100</f>
        <v>7.347856902790382</v>
      </c>
      <c r="O130" s="7">
        <f t="shared" si="86"/>
        <v>899</v>
      </c>
      <c r="P130" s="23">
        <f t="shared" si="87"/>
        <v>132</v>
      </c>
      <c r="Q130" s="9">
        <f t="shared" si="88"/>
        <v>0</v>
      </c>
      <c r="R130" s="9">
        <f t="shared" si="89"/>
        <v>0</v>
      </c>
      <c r="S130" s="2">
        <v>946</v>
      </c>
      <c r="T130" s="2">
        <v>0.029386182902584494</v>
      </c>
      <c r="U130" s="20">
        <v>662926.29</v>
      </c>
      <c r="V130" s="2">
        <v>0.07680372737886554</v>
      </c>
      <c r="W130" s="20">
        <v>112</v>
      </c>
      <c r="X130" s="2">
        <v>0.14678899082568808</v>
      </c>
      <c r="Y130" s="2">
        <v>79813.24</v>
      </c>
      <c r="Z130" s="2">
        <v>0.06148351835223157</v>
      </c>
      <c r="AA130" s="2">
        <v>1058</v>
      </c>
      <c r="AB130" s="2">
        <v>0.03210438476710666</v>
      </c>
      <c r="AC130" s="2">
        <v>742739.53</v>
      </c>
      <c r="AD130" s="2">
        <v>0.07480086548102402</v>
      </c>
      <c r="AE130" s="9">
        <f t="shared" si="102"/>
        <v>-47</v>
      </c>
      <c r="AF130" s="9">
        <f t="shared" si="103"/>
        <v>2.597348660048475</v>
      </c>
      <c r="AG130" s="9">
        <f t="shared" si="104"/>
        <v>-27567.850000000093</v>
      </c>
      <c r="AH130" s="9">
        <f t="shared" si="105"/>
        <v>7.368121635291753</v>
      </c>
      <c r="AI130" s="9">
        <f t="shared" si="106"/>
        <v>20</v>
      </c>
      <c r="AJ130" s="9">
        <f t="shared" si="107"/>
        <v>13.574624730588035</v>
      </c>
      <c r="AK130" s="9">
        <f t="shared" si="108"/>
        <v>12557.949999999997</v>
      </c>
      <c r="AL130" s="9">
        <f t="shared" si="109"/>
        <v>6.6816435446735065</v>
      </c>
      <c r="AM130" s="9">
        <f t="shared" si="110"/>
        <v>-27</v>
      </c>
      <c r="AN130" s="9">
        <f t="shared" si="111"/>
        <v>2.897955012169262</v>
      </c>
      <c r="AO130" s="9">
        <f t="shared" si="112"/>
        <v>-15009.90000000014</v>
      </c>
      <c r="AP130" s="9">
        <f t="shared" si="113"/>
        <v>7.273056037309358</v>
      </c>
    </row>
    <row r="131" spans="1:42" ht="12">
      <c r="A131" s="65"/>
      <c r="B131" s="40" t="s">
        <v>10</v>
      </c>
      <c r="C131" s="28">
        <v>580</v>
      </c>
      <c r="D131" s="29">
        <f>C131/C135*100</f>
        <v>1.6946676406135865</v>
      </c>
      <c r="E131" s="41">
        <v>808896.89</v>
      </c>
      <c r="F131" s="29">
        <f>E131/E135*100</f>
        <v>9.478392971605738</v>
      </c>
      <c r="G131" s="28">
        <v>75</v>
      </c>
      <c r="H131" s="29">
        <f>G131/G135*100</f>
        <v>7.796257796257796</v>
      </c>
      <c r="I131" s="41">
        <v>100144</v>
      </c>
      <c r="J131" s="29">
        <f>I131/I135*100</f>
        <v>7.3105447336950995</v>
      </c>
      <c r="K131" s="28">
        <f t="shared" si="118"/>
        <v>655</v>
      </c>
      <c r="L131" s="29">
        <f>K131/K135*100</f>
        <v>1.861482934038139</v>
      </c>
      <c r="M131" s="41">
        <f t="shared" si="119"/>
        <v>909040.89</v>
      </c>
      <c r="N131" s="29">
        <f>M131/M135*100</f>
        <v>9.178549427079414</v>
      </c>
      <c r="O131" s="7">
        <f t="shared" si="86"/>
        <v>580</v>
      </c>
      <c r="P131" s="23">
        <f t="shared" si="87"/>
        <v>75</v>
      </c>
      <c r="Q131" s="9">
        <f t="shared" si="88"/>
        <v>0</v>
      </c>
      <c r="R131" s="9">
        <f t="shared" si="89"/>
        <v>0</v>
      </c>
      <c r="S131" s="2">
        <v>628</v>
      </c>
      <c r="T131" s="2">
        <v>0.019507952286282305</v>
      </c>
      <c r="U131" s="20">
        <v>878846.51</v>
      </c>
      <c r="V131" s="2">
        <v>0.10181929541805836</v>
      </c>
      <c r="W131" s="20">
        <v>69</v>
      </c>
      <c r="X131" s="2">
        <v>0.09043250327653997</v>
      </c>
      <c r="Y131" s="2">
        <v>93726.56</v>
      </c>
      <c r="Z131" s="2">
        <v>0.0722015378883445</v>
      </c>
      <c r="AA131" s="2">
        <v>697</v>
      </c>
      <c r="AB131" s="2">
        <v>0.021150053102715824</v>
      </c>
      <c r="AC131" s="2">
        <v>972573.07</v>
      </c>
      <c r="AD131" s="2">
        <v>0.09794726743510818</v>
      </c>
      <c r="AE131" s="9">
        <f t="shared" si="102"/>
        <v>-48</v>
      </c>
      <c r="AF131" s="9">
        <f t="shared" si="103"/>
        <v>1.6751596883273043</v>
      </c>
      <c r="AG131" s="9">
        <f t="shared" si="104"/>
        <v>-69949.62</v>
      </c>
      <c r="AH131" s="9">
        <f t="shared" si="105"/>
        <v>9.376573676187679</v>
      </c>
      <c r="AI131" s="9">
        <f t="shared" si="106"/>
        <v>6</v>
      </c>
      <c r="AJ131" s="9">
        <f t="shared" si="107"/>
        <v>7.705825292981256</v>
      </c>
      <c r="AK131" s="9">
        <f t="shared" si="108"/>
        <v>6417.440000000002</v>
      </c>
      <c r="AL131" s="9">
        <f t="shared" si="109"/>
        <v>7.238343195806755</v>
      </c>
      <c r="AM131" s="9">
        <f t="shared" si="110"/>
        <v>-42</v>
      </c>
      <c r="AN131" s="9">
        <f t="shared" si="111"/>
        <v>1.8403328809354231</v>
      </c>
      <c r="AO131" s="9">
        <f t="shared" si="112"/>
        <v>-63532.179999999935</v>
      </c>
      <c r="AP131" s="9">
        <f t="shared" si="113"/>
        <v>9.080602159644306</v>
      </c>
    </row>
    <row r="132" spans="1:42" ht="12">
      <c r="A132" s="65"/>
      <c r="B132" s="40" t="s">
        <v>11</v>
      </c>
      <c r="C132" s="28">
        <v>465</v>
      </c>
      <c r="D132" s="29">
        <f>C132/C135*100</f>
        <v>1.3586559532505478</v>
      </c>
      <c r="E132" s="41">
        <v>1421783.68</v>
      </c>
      <c r="F132" s="29">
        <f>E132/E135*100</f>
        <v>16.660002784354553</v>
      </c>
      <c r="G132" s="28">
        <v>59</v>
      </c>
      <c r="H132" s="29">
        <f>G132/G135*100</f>
        <v>6.133056133056133</v>
      </c>
      <c r="I132" s="41">
        <v>173147.68</v>
      </c>
      <c r="J132" s="29">
        <f>I132/I135*100</f>
        <v>12.63983723613521</v>
      </c>
      <c r="K132" s="28">
        <f t="shared" si="118"/>
        <v>524</v>
      </c>
      <c r="L132" s="29">
        <f>K132/K135*100</f>
        <v>1.4891863472305114</v>
      </c>
      <c r="M132" s="41">
        <f t="shared" si="119"/>
        <v>1594931.3599999999</v>
      </c>
      <c r="N132" s="29">
        <f>M132/M135*100</f>
        <v>16.103958008488473</v>
      </c>
      <c r="O132" s="7">
        <f t="shared" si="86"/>
        <v>465</v>
      </c>
      <c r="P132" s="23">
        <f t="shared" si="87"/>
        <v>59</v>
      </c>
      <c r="Q132" s="9">
        <f t="shared" si="88"/>
        <v>0</v>
      </c>
      <c r="R132" s="9">
        <f t="shared" si="89"/>
        <v>0</v>
      </c>
      <c r="S132" s="2">
        <v>495</v>
      </c>
      <c r="T132" s="2">
        <v>0.015376491053677933</v>
      </c>
      <c r="U132" s="20">
        <v>1523351.43</v>
      </c>
      <c r="V132" s="2">
        <v>0.17648880380339865</v>
      </c>
      <c r="W132" s="20">
        <v>58</v>
      </c>
      <c r="X132" s="2">
        <v>0.07601572739187418</v>
      </c>
      <c r="Y132" s="2">
        <v>177486.92</v>
      </c>
      <c r="Z132" s="2">
        <v>0.13672568991186246</v>
      </c>
      <c r="AA132" s="2">
        <v>553</v>
      </c>
      <c r="AB132" s="2">
        <v>0.016780458200576543</v>
      </c>
      <c r="AC132" s="2">
        <v>1700838.35</v>
      </c>
      <c r="AD132" s="2">
        <v>0.17129043962870383</v>
      </c>
      <c r="AE132" s="9">
        <f t="shared" si="102"/>
        <v>-30</v>
      </c>
      <c r="AF132" s="9">
        <f t="shared" si="103"/>
        <v>1.3432794621968698</v>
      </c>
      <c r="AG132" s="9">
        <f t="shared" si="104"/>
        <v>-101567.75</v>
      </c>
      <c r="AH132" s="9">
        <f t="shared" si="105"/>
        <v>16.483513980551155</v>
      </c>
      <c r="AI132" s="9">
        <f t="shared" si="106"/>
        <v>1</v>
      </c>
      <c r="AJ132" s="9">
        <f t="shared" si="107"/>
        <v>6.057040405664259</v>
      </c>
      <c r="AK132" s="9">
        <f t="shared" si="108"/>
        <v>-4339.24000000002</v>
      </c>
      <c r="AL132" s="9">
        <f t="shared" si="109"/>
        <v>12.503111546223346</v>
      </c>
      <c r="AM132" s="9">
        <f t="shared" si="110"/>
        <v>-29</v>
      </c>
      <c r="AN132" s="9">
        <f t="shared" si="111"/>
        <v>1.4724058890299347</v>
      </c>
      <c r="AO132" s="9">
        <f t="shared" si="112"/>
        <v>-105906.99000000022</v>
      </c>
      <c r="AP132" s="9">
        <f t="shared" si="113"/>
        <v>15.932667568859769</v>
      </c>
    </row>
    <row r="133" spans="1:42" ht="12">
      <c r="A133" s="65"/>
      <c r="B133" s="40" t="s">
        <v>12</v>
      </c>
      <c r="C133" s="28">
        <v>123</v>
      </c>
      <c r="D133" s="29">
        <f>C133/C135*100</f>
        <v>0.3593864134404675</v>
      </c>
      <c r="E133" s="41">
        <v>820471.85</v>
      </c>
      <c r="F133" s="29">
        <f>E133/E135*100</f>
        <v>9.614024621160747</v>
      </c>
      <c r="G133" s="28">
        <v>15</v>
      </c>
      <c r="H133" s="29">
        <f>G133/G135*100</f>
        <v>1.5592515592515594</v>
      </c>
      <c r="I133" s="41">
        <v>99599.33</v>
      </c>
      <c r="J133" s="29">
        <f>I133/I135*100</f>
        <v>7.270783645660853</v>
      </c>
      <c r="K133" s="28">
        <f t="shared" si="118"/>
        <v>138</v>
      </c>
      <c r="L133" s="29">
        <f>K133/K135*100</f>
        <v>0.39219029755307355</v>
      </c>
      <c r="M133" s="41">
        <f t="shared" si="119"/>
        <v>920071.1799999999</v>
      </c>
      <c r="N133" s="29">
        <f>M133/M135*100</f>
        <v>9.289921823056032</v>
      </c>
      <c r="O133" s="7">
        <f t="shared" si="86"/>
        <v>123</v>
      </c>
      <c r="P133" s="23">
        <f t="shared" si="87"/>
        <v>15</v>
      </c>
      <c r="Q133" s="9">
        <f t="shared" si="88"/>
        <v>0</v>
      </c>
      <c r="R133" s="9">
        <f t="shared" si="89"/>
        <v>0</v>
      </c>
      <c r="S133" s="2">
        <v>133</v>
      </c>
      <c r="T133" s="2">
        <v>0.004131461232604374</v>
      </c>
      <c r="U133" s="20">
        <v>909060.85</v>
      </c>
      <c r="V133" s="2">
        <v>0.10531979610312299</v>
      </c>
      <c r="W133" s="20">
        <v>13</v>
      </c>
      <c r="X133" s="2">
        <v>0.01703800786369594</v>
      </c>
      <c r="Y133" s="2">
        <v>83399.42</v>
      </c>
      <c r="Z133" s="2">
        <v>0.0642461046580175</v>
      </c>
      <c r="AA133" s="2">
        <v>146</v>
      </c>
      <c r="AB133" s="2">
        <v>0.0044302837202245485</v>
      </c>
      <c r="AC133" s="2">
        <v>992460.27</v>
      </c>
      <c r="AD133" s="2">
        <v>0.09995009576443412</v>
      </c>
      <c r="AE133" s="9">
        <f t="shared" si="102"/>
        <v>-10</v>
      </c>
      <c r="AF133" s="9">
        <f t="shared" si="103"/>
        <v>0.35525495220786313</v>
      </c>
      <c r="AG133" s="9">
        <f t="shared" si="104"/>
        <v>-88589</v>
      </c>
      <c r="AH133" s="9">
        <f t="shared" si="105"/>
        <v>9.508704825057624</v>
      </c>
      <c r="AI133" s="9">
        <f t="shared" si="106"/>
        <v>2</v>
      </c>
      <c r="AJ133" s="9">
        <f t="shared" si="107"/>
        <v>1.5422135513878634</v>
      </c>
      <c r="AK133" s="9">
        <f t="shared" si="108"/>
        <v>16199.910000000003</v>
      </c>
      <c r="AL133" s="9">
        <f t="shared" si="109"/>
        <v>7.206537541002835</v>
      </c>
      <c r="AM133" s="9">
        <f t="shared" si="110"/>
        <v>-8</v>
      </c>
      <c r="AN133" s="9">
        <f t="shared" si="111"/>
        <v>0.387760013832849</v>
      </c>
      <c r="AO133" s="9">
        <f t="shared" si="112"/>
        <v>-72389.09000000008</v>
      </c>
      <c r="AP133" s="9">
        <f t="shared" si="113"/>
        <v>9.189971727291598</v>
      </c>
    </row>
    <row r="134" spans="1:42" ht="12">
      <c r="A134" s="65"/>
      <c r="B134" s="42" t="s">
        <v>13</v>
      </c>
      <c r="C134" s="30">
        <v>32</v>
      </c>
      <c r="D134" s="31">
        <f>C134/C135*100</f>
        <v>0.09349890430971512</v>
      </c>
      <c r="E134" s="43">
        <v>455717.96</v>
      </c>
      <c r="F134" s="31">
        <f>E134/E135*100</f>
        <v>5.339956133467771</v>
      </c>
      <c r="G134" s="30">
        <v>19</v>
      </c>
      <c r="H134" s="31">
        <f>G134/G135*100</f>
        <v>1.9750519750519753</v>
      </c>
      <c r="I134" s="43">
        <v>784263.99</v>
      </c>
      <c r="J134" s="31">
        <f>I134/I135*100</f>
        <v>57.25152761944007</v>
      </c>
      <c r="K134" s="28">
        <f t="shared" si="118"/>
        <v>51</v>
      </c>
      <c r="L134" s="31">
        <f>K134/K135*100</f>
        <v>0.14493989257396198</v>
      </c>
      <c r="M134" s="43">
        <f t="shared" si="119"/>
        <v>1239981.95</v>
      </c>
      <c r="N134" s="31">
        <f>M134/M135*100</f>
        <v>12.520048044000873</v>
      </c>
      <c r="O134" s="7">
        <f t="shared" si="86"/>
        <v>32</v>
      </c>
      <c r="P134" s="23">
        <f t="shared" si="87"/>
        <v>19</v>
      </c>
      <c r="Q134" s="9">
        <f t="shared" si="88"/>
        <v>0</v>
      </c>
      <c r="R134" s="9">
        <f t="shared" si="89"/>
        <v>0</v>
      </c>
      <c r="S134" s="2">
        <v>34</v>
      </c>
      <c r="T134" s="2">
        <v>0.0010561630218687873</v>
      </c>
      <c r="U134" s="20">
        <v>491704.59</v>
      </c>
      <c r="V134" s="2">
        <v>0.05696673348298927</v>
      </c>
      <c r="W134" s="20">
        <v>19</v>
      </c>
      <c r="X134" s="2">
        <v>0.02490170380078637</v>
      </c>
      <c r="Y134" s="2">
        <v>774683.76</v>
      </c>
      <c r="Z134" s="2">
        <v>0.5967717032303883</v>
      </c>
      <c r="AA134" s="2">
        <v>53</v>
      </c>
      <c r="AB134" s="2">
        <v>0.0016082536792595965</v>
      </c>
      <c r="AC134" s="2">
        <v>1266388.35</v>
      </c>
      <c r="AD134" s="2">
        <v>0.12753723316044047</v>
      </c>
      <c r="AE134" s="9">
        <f t="shared" si="102"/>
        <v>-2</v>
      </c>
      <c r="AF134" s="9">
        <f t="shared" si="103"/>
        <v>0.09244274128784634</v>
      </c>
      <c r="AG134" s="9">
        <f t="shared" si="104"/>
        <v>-35986.630000000005</v>
      </c>
      <c r="AH134" s="9">
        <f t="shared" si="105"/>
        <v>5.282989399984782</v>
      </c>
      <c r="AI134" s="9">
        <f t="shared" si="106"/>
        <v>0</v>
      </c>
      <c r="AJ134" s="9">
        <f t="shared" si="107"/>
        <v>1.950150271251189</v>
      </c>
      <c r="AK134" s="9">
        <f t="shared" si="108"/>
        <v>9580.229999999981</v>
      </c>
      <c r="AL134" s="9">
        <f t="shared" si="109"/>
        <v>56.65475591620968</v>
      </c>
      <c r="AM134" s="9">
        <f t="shared" si="110"/>
        <v>-2</v>
      </c>
      <c r="AN134" s="9">
        <f t="shared" si="111"/>
        <v>0.14333163889470238</v>
      </c>
      <c r="AO134" s="9">
        <f t="shared" si="112"/>
        <v>-26406.40000000014</v>
      </c>
      <c r="AP134" s="9">
        <f t="shared" si="113"/>
        <v>12.392510810840433</v>
      </c>
    </row>
    <row r="135" spans="1:42" ht="12">
      <c r="A135" s="66"/>
      <c r="B135" s="44" t="s">
        <v>14</v>
      </c>
      <c r="C135" s="33">
        <f aca="true" t="shared" si="120" ref="C135:N135">SUM(C126:C134)</f>
        <v>34225</v>
      </c>
      <c r="D135" s="32">
        <f t="shared" si="120"/>
        <v>99.99999999999999</v>
      </c>
      <c r="E135" s="46">
        <f t="shared" si="120"/>
        <v>8534114.299999999</v>
      </c>
      <c r="F135" s="32">
        <f t="shared" si="120"/>
        <v>100.00000000000001</v>
      </c>
      <c r="G135" s="33">
        <f t="shared" si="120"/>
        <v>962</v>
      </c>
      <c r="H135" s="32">
        <f t="shared" si="120"/>
        <v>99.99999999999999</v>
      </c>
      <c r="I135" s="46">
        <f t="shared" si="120"/>
        <v>1369856.88</v>
      </c>
      <c r="J135" s="32">
        <f t="shared" si="120"/>
        <v>100</v>
      </c>
      <c r="K135" s="33">
        <f t="shared" si="120"/>
        <v>35187</v>
      </c>
      <c r="L135" s="32">
        <f t="shared" si="120"/>
        <v>99.99999999999997</v>
      </c>
      <c r="M135" s="46">
        <f>SUM(M126:M134)</f>
        <v>9903971.179999998</v>
      </c>
      <c r="N135" s="32">
        <f t="shared" si="120"/>
        <v>100.00000000000003</v>
      </c>
      <c r="O135" s="7">
        <f aca="true" t="shared" si="121" ref="O135:O198">C135</f>
        <v>34225</v>
      </c>
      <c r="P135" s="23">
        <f aca="true" t="shared" si="122" ref="P135:P198">G135</f>
        <v>962</v>
      </c>
      <c r="Q135" s="9">
        <f aca="true" t="shared" si="123" ref="Q135:Q198">C135+G135-K135</f>
        <v>0</v>
      </c>
      <c r="R135" s="9">
        <f aca="true" t="shared" si="124" ref="R135:R198">E135+I135-M135</f>
        <v>0</v>
      </c>
      <c r="S135" s="2">
        <v>32192</v>
      </c>
      <c r="T135" s="2">
        <v>0.9768472159004703</v>
      </c>
      <c r="U135" s="2">
        <v>8631433.82</v>
      </c>
      <c r="V135" s="2">
        <v>0.869266672905078</v>
      </c>
      <c r="W135" s="2">
        <v>763</v>
      </c>
      <c r="X135" s="2">
        <v>0.02315278409952966</v>
      </c>
      <c r="Y135" s="2">
        <v>1298124.15</v>
      </c>
      <c r="Z135" s="2">
        <v>0.13073332709492202</v>
      </c>
      <c r="AA135" s="2">
        <v>32955</v>
      </c>
      <c r="AB135" s="2">
        <v>1</v>
      </c>
      <c r="AC135" s="2">
        <v>9929557.97</v>
      </c>
      <c r="AD135" s="2">
        <v>1</v>
      </c>
      <c r="AE135" s="9">
        <f t="shared" si="102"/>
        <v>2033</v>
      </c>
      <c r="AF135" s="9">
        <f t="shared" si="103"/>
        <v>99.02315278409951</v>
      </c>
      <c r="AG135" s="9">
        <f t="shared" si="104"/>
        <v>-97319.52000000142</v>
      </c>
      <c r="AH135" s="9">
        <f t="shared" si="105"/>
        <v>99.13073332709493</v>
      </c>
      <c r="AI135" s="9">
        <f t="shared" si="106"/>
        <v>199</v>
      </c>
      <c r="AJ135" s="9">
        <f t="shared" si="107"/>
        <v>99.97684721590046</v>
      </c>
      <c r="AK135" s="9">
        <f t="shared" si="108"/>
        <v>71732.72999999998</v>
      </c>
      <c r="AL135" s="9">
        <f t="shared" si="109"/>
        <v>99.86926667290508</v>
      </c>
      <c r="AM135" s="9">
        <f t="shared" si="110"/>
        <v>2232</v>
      </c>
      <c r="AN135" s="9">
        <f t="shared" si="111"/>
        <v>98.99999999999997</v>
      </c>
      <c r="AO135" s="9">
        <f t="shared" si="112"/>
        <v>-25586.79000000283</v>
      </c>
      <c r="AP135" s="9">
        <f t="shared" si="113"/>
        <v>99.00000000000003</v>
      </c>
    </row>
    <row r="136" spans="1:42" ht="12" customHeight="1">
      <c r="A136" s="64" t="s">
        <v>59</v>
      </c>
      <c r="B136" s="38" t="s">
        <v>4</v>
      </c>
      <c r="C136" s="26">
        <v>6157</v>
      </c>
      <c r="D136" s="27">
        <f>C136/C145*100</f>
        <v>22.016019452191948</v>
      </c>
      <c r="E136" s="39">
        <v>453770.66</v>
      </c>
      <c r="F136" s="27">
        <f>E136/E145*100</f>
        <v>6.779425959437078</v>
      </c>
      <c r="G136" s="26">
        <v>155</v>
      </c>
      <c r="H136" s="27">
        <f>G136/G145*100</f>
        <v>15.151515151515152</v>
      </c>
      <c r="I136" s="39">
        <v>8971.03</v>
      </c>
      <c r="J136" s="27">
        <f>I136/I145*100</f>
        <v>0.658890608344518</v>
      </c>
      <c r="K136" s="26">
        <f>C136+G136</f>
        <v>6312</v>
      </c>
      <c r="L136" s="27">
        <f>K136/K145*100</f>
        <v>21.773776259960677</v>
      </c>
      <c r="M136" s="39">
        <f>E136+I136</f>
        <v>462741.69</v>
      </c>
      <c r="N136" s="27">
        <f>M136/M145*100</f>
        <v>5.744857902605876</v>
      </c>
      <c r="O136" s="7">
        <f t="shared" si="121"/>
        <v>6157</v>
      </c>
      <c r="P136" s="23">
        <f t="shared" si="122"/>
        <v>155</v>
      </c>
      <c r="Q136" s="9">
        <f t="shared" si="123"/>
        <v>0</v>
      </c>
      <c r="R136" s="9">
        <f t="shared" si="124"/>
        <v>0</v>
      </c>
      <c r="S136" s="2">
        <v>5883</v>
      </c>
      <c r="T136" s="2">
        <v>22.4</v>
      </c>
      <c r="U136" s="20">
        <v>428437.84</v>
      </c>
      <c r="V136" s="2">
        <v>6.29</v>
      </c>
      <c r="W136" s="20">
        <v>128</v>
      </c>
      <c r="X136" s="2">
        <v>14.73</v>
      </c>
      <c r="Y136" s="2">
        <v>7712.66</v>
      </c>
      <c r="Z136" s="2">
        <v>0.61</v>
      </c>
      <c r="AA136" s="2">
        <v>6011</v>
      </c>
      <c r="AB136" s="2">
        <v>22.16</v>
      </c>
      <c r="AC136" s="2">
        <v>436150.5</v>
      </c>
      <c r="AD136" s="2">
        <v>5.4</v>
      </c>
      <c r="AE136" s="9">
        <f t="shared" si="102"/>
        <v>274</v>
      </c>
      <c r="AF136" s="9">
        <f t="shared" si="103"/>
        <v>-0.3839805478080507</v>
      </c>
      <c r="AG136" s="9">
        <f t="shared" si="104"/>
        <v>25332.81999999995</v>
      </c>
      <c r="AH136" s="9">
        <f t="shared" si="105"/>
        <v>0.489425959437078</v>
      </c>
      <c r="AI136" s="9">
        <f t="shared" si="106"/>
        <v>27</v>
      </c>
      <c r="AJ136" s="9">
        <f t="shared" si="107"/>
        <v>0.42151515151515184</v>
      </c>
      <c r="AK136" s="9">
        <f t="shared" si="108"/>
        <v>1258.3700000000008</v>
      </c>
      <c r="AL136" s="9">
        <f t="shared" si="109"/>
        <v>0.04889060834451797</v>
      </c>
      <c r="AM136" s="9">
        <f t="shared" si="110"/>
        <v>301</v>
      </c>
      <c r="AN136" s="9">
        <f t="shared" si="111"/>
        <v>-0.38622374003932336</v>
      </c>
      <c r="AO136" s="9">
        <f t="shared" si="112"/>
        <v>26591.190000000002</v>
      </c>
      <c r="AP136" s="9">
        <f t="shared" si="113"/>
        <v>0.34485790260587557</v>
      </c>
    </row>
    <row r="137" spans="1:42" ht="12">
      <c r="A137" s="65"/>
      <c r="B137" s="40" t="s">
        <v>6</v>
      </c>
      <c r="C137" s="28">
        <v>16439</v>
      </c>
      <c r="D137" s="29">
        <f>C137/C145*100</f>
        <v>58.78209254094258</v>
      </c>
      <c r="E137" s="41">
        <v>2178565.81</v>
      </c>
      <c r="F137" s="29">
        <f>E137/E145*100</f>
        <v>32.54821633169511</v>
      </c>
      <c r="G137" s="28">
        <v>233</v>
      </c>
      <c r="H137" s="29">
        <f>G137/G145*100</f>
        <v>22.776148582600193</v>
      </c>
      <c r="I137" s="41">
        <v>34312.26</v>
      </c>
      <c r="J137" s="29">
        <f>I137/I145*100</f>
        <v>2.520114843565931</v>
      </c>
      <c r="K137" s="28">
        <f aca="true" t="shared" si="125" ref="K137:K144">C137+G137</f>
        <v>16672</v>
      </c>
      <c r="L137" s="29">
        <f>K137/K145*100</f>
        <v>57.51146986788092</v>
      </c>
      <c r="M137" s="41">
        <f aca="true" t="shared" si="126" ref="M137:M144">E137+I137</f>
        <v>2212878.07</v>
      </c>
      <c r="N137" s="29">
        <f>M137/M145*100</f>
        <v>27.472497816098517</v>
      </c>
      <c r="O137" s="7">
        <f t="shared" si="121"/>
        <v>16439</v>
      </c>
      <c r="P137" s="23">
        <f t="shared" si="122"/>
        <v>233</v>
      </c>
      <c r="Q137" s="9">
        <f t="shared" si="123"/>
        <v>0</v>
      </c>
      <c r="R137" s="9">
        <f t="shared" si="124"/>
        <v>0</v>
      </c>
      <c r="S137" s="2">
        <v>14743</v>
      </c>
      <c r="T137" s="2">
        <v>56.15</v>
      </c>
      <c r="U137" s="20">
        <v>1972248.54</v>
      </c>
      <c r="V137" s="2">
        <v>28.95</v>
      </c>
      <c r="W137" s="20">
        <v>193</v>
      </c>
      <c r="X137" s="2">
        <v>22.21</v>
      </c>
      <c r="Y137" s="2">
        <v>28097.85</v>
      </c>
      <c r="Z137" s="2">
        <v>2.23</v>
      </c>
      <c r="AA137" s="2">
        <v>14936</v>
      </c>
      <c r="AB137" s="2">
        <v>55.06</v>
      </c>
      <c r="AC137" s="2">
        <v>2000346.39</v>
      </c>
      <c r="AD137" s="2">
        <v>24.78</v>
      </c>
      <c r="AE137" s="9">
        <f t="shared" si="102"/>
        <v>1696</v>
      </c>
      <c r="AF137" s="9">
        <f t="shared" si="103"/>
        <v>2.6320925409425797</v>
      </c>
      <c r="AG137" s="9">
        <f t="shared" si="104"/>
        <v>206317.27000000002</v>
      </c>
      <c r="AH137" s="9">
        <f t="shared" si="105"/>
        <v>3.5982163316951095</v>
      </c>
      <c r="AI137" s="9">
        <f t="shared" si="106"/>
        <v>40</v>
      </c>
      <c r="AJ137" s="9">
        <f t="shared" si="107"/>
        <v>0.5661485826001922</v>
      </c>
      <c r="AK137" s="9">
        <f t="shared" si="108"/>
        <v>6214.4100000000035</v>
      </c>
      <c r="AL137" s="9">
        <f t="shared" si="109"/>
        <v>0.29011484356593087</v>
      </c>
      <c r="AM137" s="9">
        <f t="shared" si="110"/>
        <v>1736</v>
      </c>
      <c r="AN137" s="9">
        <f t="shared" si="111"/>
        <v>2.451469867880917</v>
      </c>
      <c r="AO137" s="9">
        <f t="shared" si="112"/>
        <v>212531.67999999993</v>
      </c>
      <c r="AP137" s="9">
        <f t="shared" si="113"/>
        <v>2.6924978160985162</v>
      </c>
    </row>
    <row r="138" spans="1:42" ht="12">
      <c r="A138" s="65"/>
      <c r="B138" s="40" t="s">
        <v>7</v>
      </c>
      <c r="C138" s="28">
        <v>2639</v>
      </c>
      <c r="D138" s="29">
        <f>C138/C145*100</f>
        <v>9.436458556818994</v>
      </c>
      <c r="E138" s="41">
        <v>636622.69</v>
      </c>
      <c r="F138" s="29">
        <f>E138/E145*100</f>
        <v>9.511272480580088</v>
      </c>
      <c r="G138" s="28">
        <v>130</v>
      </c>
      <c r="H138" s="29">
        <f>G138/G145*100</f>
        <v>12.70772238514174</v>
      </c>
      <c r="I138" s="41">
        <v>31616.21</v>
      </c>
      <c r="J138" s="29">
        <f>I138/I145*100</f>
        <v>2.3220994512835236</v>
      </c>
      <c r="K138" s="28">
        <f t="shared" si="125"/>
        <v>2769</v>
      </c>
      <c r="L138" s="29">
        <f>K138/K145*100</f>
        <v>9.551898996170962</v>
      </c>
      <c r="M138" s="41">
        <f t="shared" si="126"/>
        <v>668238.8999999999</v>
      </c>
      <c r="N138" s="29">
        <f>M138/M145*100</f>
        <v>8.296070158480118</v>
      </c>
      <c r="O138" s="7">
        <f t="shared" si="121"/>
        <v>2639</v>
      </c>
      <c r="P138" s="23">
        <f t="shared" si="122"/>
        <v>130</v>
      </c>
      <c r="Q138" s="9">
        <f t="shared" si="123"/>
        <v>0</v>
      </c>
      <c r="R138" s="9">
        <f t="shared" si="124"/>
        <v>0</v>
      </c>
      <c r="S138" s="2">
        <v>2750</v>
      </c>
      <c r="T138" s="2">
        <v>10.47</v>
      </c>
      <c r="U138" s="20">
        <v>663136.8</v>
      </c>
      <c r="V138" s="2">
        <v>9.73</v>
      </c>
      <c r="W138" s="20">
        <v>93</v>
      </c>
      <c r="X138" s="2">
        <v>10.7</v>
      </c>
      <c r="Y138" s="2">
        <v>22872.88</v>
      </c>
      <c r="Z138" s="2">
        <v>1.82</v>
      </c>
      <c r="AA138" s="2">
        <v>2843</v>
      </c>
      <c r="AB138" s="2">
        <v>10.48</v>
      </c>
      <c r="AC138" s="2">
        <v>686009.68</v>
      </c>
      <c r="AD138" s="2">
        <v>8.5</v>
      </c>
      <c r="AE138" s="9">
        <f t="shared" si="102"/>
        <v>-111</v>
      </c>
      <c r="AF138" s="9">
        <f t="shared" si="103"/>
        <v>-1.0335414431810062</v>
      </c>
      <c r="AG138" s="9">
        <f t="shared" si="104"/>
        <v>-26514.110000000102</v>
      </c>
      <c r="AH138" s="9">
        <f t="shared" si="105"/>
        <v>-0.21872751941991275</v>
      </c>
      <c r="AI138" s="9">
        <f t="shared" si="106"/>
        <v>37</v>
      </c>
      <c r="AJ138" s="9">
        <f t="shared" si="107"/>
        <v>2.00772238514174</v>
      </c>
      <c r="AK138" s="9">
        <f t="shared" si="108"/>
        <v>8743.329999999998</v>
      </c>
      <c r="AL138" s="9">
        <f t="shared" si="109"/>
        <v>0.5020994512835235</v>
      </c>
      <c r="AM138" s="9">
        <f t="shared" si="110"/>
        <v>-74</v>
      </c>
      <c r="AN138" s="9">
        <f t="shared" si="111"/>
        <v>-0.9281010038290383</v>
      </c>
      <c r="AO138" s="9">
        <f t="shared" si="112"/>
        <v>-17770.780000000144</v>
      </c>
      <c r="AP138" s="9">
        <f t="shared" si="113"/>
        <v>-0.2039298415198818</v>
      </c>
    </row>
    <row r="139" spans="1:42" ht="12">
      <c r="A139" s="65"/>
      <c r="B139" s="40" t="s">
        <v>8</v>
      </c>
      <c r="C139" s="28">
        <v>1366</v>
      </c>
      <c r="D139" s="29">
        <f>C139/C145*100</f>
        <v>4.884502610312523</v>
      </c>
      <c r="E139" s="41">
        <v>508643.32</v>
      </c>
      <c r="F139" s="29">
        <f>E139/E145*100</f>
        <v>7.599234661188234</v>
      </c>
      <c r="G139" s="28">
        <v>144</v>
      </c>
      <c r="H139" s="29">
        <f>G139/G145*100</f>
        <v>14.076246334310852</v>
      </c>
      <c r="I139" s="41">
        <v>57065.63</v>
      </c>
      <c r="J139" s="29">
        <f>I139/I145*100</f>
        <v>4.191269861572548</v>
      </c>
      <c r="K139" s="28">
        <f t="shared" si="125"/>
        <v>1510</v>
      </c>
      <c r="L139" s="29">
        <f>K139/K145*100</f>
        <v>5.2088723308841285</v>
      </c>
      <c r="M139" s="41">
        <f t="shared" si="126"/>
        <v>565708.95</v>
      </c>
      <c r="N139" s="29">
        <f>M139/M145*100</f>
        <v>7.023178594481886</v>
      </c>
      <c r="O139" s="7">
        <f t="shared" si="121"/>
        <v>1366</v>
      </c>
      <c r="P139" s="23">
        <f t="shared" si="122"/>
        <v>144</v>
      </c>
      <c r="Q139" s="9">
        <f t="shared" si="123"/>
        <v>0</v>
      </c>
      <c r="R139" s="9">
        <f t="shared" si="124"/>
        <v>0</v>
      </c>
      <c r="S139" s="2">
        <v>1424</v>
      </c>
      <c r="T139" s="2">
        <v>5.42</v>
      </c>
      <c r="U139" s="20">
        <v>532156.52</v>
      </c>
      <c r="V139" s="2">
        <v>7.81</v>
      </c>
      <c r="W139" s="20">
        <v>134</v>
      </c>
      <c r="X139" s="2">
        <v>15.42</v>
      </c>
      <c r="Y139" s="2">
        <v>53310.34</v>
      </c>
      <c r="Z139" s="2">
        <v>4.24</v>
      </c>
      <c r="AA139" s="2">
        <v>1558</v>
      </c>
      <c r="AB139" s="2">
        <v>5.74</v>
      </c>
      <c r="AC139" s="2">
        <v>585466.86</v>
      </c>
      <c r="AD139" s="2">
        <v>7.25</v>
      </c>
      <c r="AE139" s="9">
        <f t="shared" si="102"/>
        <v>-58</v>
      </c>
      <c r="AF139" s="9">
        <f t="shared" si="103"/>
        <v>-0.5354973896874773</v>
      </c>
      <c r="AG139" s="9">
        <f t="shared" si="104"/>
        <v>-23513.20000000001</v>
      </c>
      <c r="AH139" s="9">
        <f t="shared" si="105"/>
        <v>-0.21076533881176562</v>
      </c>
      <c r="AI139" s="9">
        <f t="shared" si="106"/>
        <v>10</v>
      </c>
      <c r="AJ139" s="9">
        <f t="shared" si="107"/>
        <v>-1.3437536656891478</v>
      </c>
      <c r="AK139" s="9">
        <f t="shared" si="108"/>
        <v>3755.290000000001</v>
      </c>
      <c r="AL139" s="9">
        <f t="shared" si="109"/>
        <v>-0.04873013842745255</v>
      </c>
      <c r="AM139" s="9">
        <f t="shared" si="110"/>
        <v>-48</v>
      </c>
      <c r="AN139" s="9">
        <f t="shared" si="111"/>
        <v>-0.5311276691158717</v>
      </c>
      <c r="AO139" s="9">
        <f t="shared" si="112"/>
        <v>-19757.910000000033</v>
      </c>
      <c r="AP139" s="9">
        <f t="shared" si="113"/>
        <v>-0.22682140551811436</v>
      </c>
    </row>
    <row r="140" spans="1:42" ht="12">
      <c r="A140" s="65"/>
      <c r="B140" s="40" t="s">
        <v>9</v>
      </c>
      <c r="C140" s="28">
        <v>610</v>
      </c>
      <c r="D140" s="29">
        <f>C140/C145*100</f>
        <v>2.1812200529214043</v>
      </c>
      <c r="E140" s="41">
        <v>415708.8</v>
      </c>
      <c r="F140" s="29">
        <f>E140/E145*100</f>
        <v>6.210774029079881</v>
      </c>
      <c r="G140" s="28">
        <v>154</v>
      </c>
      <c r="H140" s="29">
        <f>G140/G145*100</f>
        <v>15.053763440860216</v>
      </c>
      <c r="I140" s="41">
        <v>106402.48</v>
      </c>
      <c r="J140" s="29">
        <f>I140/I145*100</f>
        <v>7.8148880091322175</v>
      </c>
      <c r="K140" s="28">
        <f t="shared" si="125"/>
        <v>764</v>
      </c>
      <c r="L140" s="29">
        <f>K140/K145*100</f>
        <v>2.6354824243678636</v>
      </c>
      <c r="M140" s="41">
        <f t="shared" si="126"/>
        <v>522111.27999999997</v>
      </c>
      <c r="N140" s="29">
        <f>M140/M145*100</f>
        <v>6.481921075552258</v>
      </c>
      <c r="O140" s="7">
        <f t="shared" si="121"/>
        <v>610</v>
      </c>
      <c r="P140" s="23">
        <f t="shared" si="122"/>
        <v>154</v>
      </c>
      <c r="Q140" s="9">
        <f t="shared" si="123"/>
        <v>0</v>
      </c>
      <c r="R140" s="9">
        <f t="shared" si="124"/>
        <v>0</v>
      </c>
      <c r="S140" s="2">
        <v>651</v>
      </c>
      <c r="T140" s="2">
        <v>2.48</v>
      </c>
      <c r="U140" s="20">
        <v>445247.61</v>
      </c>
      <c r="V140" s="2">
        <v>6.53</v>
      </c>
      <c r="W140" s="20">
        <v>140</v>
      </c>
      <c r="X140" s="2">
        <v>16.11</v>
      </c>
      <c r="Y140" s="2">
        <v>97665.19</v>
      </c>
      <c r="Z140" s="2">
        <v>7.76</v>
      </c>
      <c r="AA140" s="2">
        <v>791</v>
      </c>
      <c r="AB140" s="2">
        <v>2.92</v>
      </c>
      <c r="AC140" s="2">
        <v>542912.8</v>
      </c>
      <c r="AD140" s="2">
        <v>6.73</v>
      </c>
      <c r="AE140" s="9">
        <f t="shared" si="102"/>
        <v>-41</v>
      </c>
      <c r="AF140" s="9">
        <f t="shared" si="103"/>
        <v>-0.2987799470785957</v>
      </c>
      <c r="AG140" s="9">
        <f t="shared" si="104"/>
        <v>-29538.809999999998</v>
      </c>
      <c r="AH140" s="9">
        <f t="shared" si="105"/>
        <v>-0.31922597092011884</v>
      </c>
      <c r="AI140" s="9">
        <f t="shared" si="106"/>
        <v>14</v>
      </c>
      <c r="AJ140" s="9">
        <f t="shared" si="107"/>
        <v>-1.0562365591397835</v>
      </c>
      <c r="AK140" s="9">
        <f t="shared" si="108"/>
        <v>8737.289999999994</v>
      </c>
      <c r="AL140" s="9">
        <f t="shared" si="109"/>
        <v>0.0548880091322177</v>
      </c>
      <c r="AM140" s="9">
        <f t="shared" si="110"/>
        <v>-27</v>
      </c>
      <c r="AN140" s="9">
        <f t="shared" si="111"/>
        <v>-0.2845175756321363</v>
      </c>
      <c r="AO140" s="9">
        <f t="shared" si="112"/>
        <v>-20801.520000000077</v>
      </c>
      <c r="AP140" s="9">
        <f t="shared" si="113"/>
        <v>-0.24807892444774282</v>
      </c>
    </row>
    <row r="141" spans="1:42" ht="12">
      <c r="A141" s="65"/>
      <c r="B141" s="40" t="s">
        <v>10</v>
      </c>
      <c r="C141" s="28">
        <v>335</v>
      </c>
      <c r="D141" s="29">
        <f>C141/C145*100</f>
        <v>1.1978831438174928</v>
      </c>
      <c r="E141" s="41">
        <v>472305.12</v>
      </c>
      <c r="F141" s="29">
        <f>E141/E145*100</f>
        <v>7.056334561831398</v>
      </c>
      <c r="G141" s="28">
        <v>111</v>
      </c>
      <c r="H141" s="29">
        <f>G141/G145*100</f>
        <v>10.850439882697946</v>
      </c>
      <c r="I141" s="41">
        <v>154070.22</v>
      </c>
      <c r="J141" s="29">
        <f>I141/I145*100</f>
        <v>11.31591589634342</v>
      </c>
      <c r="K141" s="28">
        <f t="shared" si="125"/>
        <v>446</v>
      </c>
      <c r="L141" s="29">
        <f>K141/K145*100</f>
        <v>1.5385146089896167</v>
      </c>
      <c r="M141" s="41">
        <f t="shared" si="126"/>
        <v>626375.34</v>
      </c>
      <c r="N141" s="29">
        <f>M141/M145*100</f>
        <v>7.7763413147331555</v>
      </c>
      <c r="O141" s="7">
        <f t="shared" si="121"/>
        <v>335</v>
      </c>
      <c r="P141" s="23">
        <f t="shared" si="122"/>
        <v>111</v>
      </c>
      <c r="Q141" s="9">
        <f t="shared" si="123"/>
        <v>0</v>
      </c>
      <c r="R141" s="9">
        <f t="shared" si="124"/>
        <v>0</v>
      </c>
      <c r="S141" s="2">
        <v>350</v>
      </c>
      <c r="T141" s="2">
        <v>1.33</v>
      </c>
      <c r="U141" s="20">
        <v>491845.26</v>
      </c>
      <c r="V141" s="2">
        <v>7.22</v>
      </c>
      <c r="W141" s="20">
        <v>97</v>
      </c>
      <c r="X141" s="2">
        <v>11.16</v>
      </c>
      <c r="Y141" s="2">
        <v>133771.7</v>
      </c>
      <c r="Z141" s="2">
        <v>10.63</v>
      </c>
      <c r="AA141" s="2">
        <v>447</v>
      </c>
      <c r="AB141" s="2">
        <v>1.65</v>
      </c>
      <c r="AC141" s="2">
        <v>625616.96</v>
      </c>
      <c r="AD141" s="2">
        <v>7.75</v>
      </c>
      <c r="AE141" s="9">
        <f t="shared" si="102"/>
        <v>-15</v>
      </c>
      <c r="AF141" s="9">
        <f t="shared" si="103"/>
        <v>-0.13211685618250724</v>
      </c>
      <c r="AG141" s="9">
        <f t="shared" si="104"/>
        <v>-19540.140000000014</v>
      </c>
      <c r="AH141" s="9">
        <f t="shared" si="105"/>
        <v>-0.1636654381686018</v>
      </c>
      <c r="AI141" s="9">
        <f t="shared" si="106"/>
        <v>14</v>
      </c>
      <c r="AJ141" s="9">
        <f t="shared" si="107"/>
        <v>-0.3095601173020537</v>
      </c>
      <c r="AK141" s="9">
        <f t="shared" si="108"/>
        <v>20298.51999999999</v>
      </c>
      <c r="AL141" s="9">
        <f t="shared" si="109"/>
        <v>0.6859158963434187</v>
      </c>
      <c r="AM141" s="9">
        <f t="shared" si="110"/>
        <v>-1</v>
      </c>
      <c r="AN141" s="9">
        <f t="shared" si="111"/>
        <v>-0.11148539101038324</v>
      </c>
      <c r="AO141" s="9">
        <f t="shared" si="112"/>
        <v>758.3800000000047</v>
      </c>
      <c r="AP141" s="9">
        <f t="shared" si="113"/>
        <v>0.026341314733155485</v>
      </c>
    </row>
    <row r="142" spans="1:42" ht="12">
      <c r="A142" s="65"/>
      <c r="B142" s="40" t="s">
        <v>11</v>
      </c>
      <c r="C142" s="28">
        <v>298</v>
      </c>
      <c r="D142" s="29">
        <f>C142/C145*100</f>
        <v>1.0655796324107845</v>
      </c>
      <c r="E142" s="41">
        <v>952023.37</v>
      </c>
      <c r="F142" s="29">
        <f>E142/E145*100</f>
        <v>14.223422793727499</v>
      </c>
      <c r="G142" s="28">
        <v>57</v>
      </c>
      <c r="H142" s="29">
        <f>G142/G145*100</f>
        <v>5.571847507331378</v>
      </c>
      <c r="I142" s="41">
        <v>169011.92</v>
      </c>
      <c r="J142" s="29">
        <f>I142/I145*100</f>
        <v>12.41333122130625</v>
      </c>
      <c r="K142" s="28">
        <f t="shared" si="125"/>
        <v>355</v>
      </c>
      <c r="L142" s="29">
        <f>K142/K145*100</f>
        <v>1.2246024354065335</v>
      </c>
      <c r="M142" s="41">
        <f t="shared" si="126"/>
        <v>1121035.29</v>
      </c>
      <c r="N142" s="29">
        <f>M142/M145*100</f>
        <v>13.917458884797195</v>
      </c>
      <c r="O142" s="7">
        <f t="shared" si="121"/>
        <v>298</v>
      </c>
      <c r="P142" s="23">
        <f t="shared" si="122"/>
        <v>57</v>
      </c>
      <c r="Q142" s="9">
        <f t="shared" si="123"/>
        <v>0</v>
      </c>
      <c r="R142" s="9">
        <f t="shared" si="124"/>
        <v>0</v>
      </c>
      <c r="S142" s="2">
        <v>310</v>
      </c>
      <c r="T142" s="2">
        <v>1.18</v>
      </c>
      <c r="U142" s="20">
        <v>971565.56</v>
      </c>
      <c r="V142" s="2">
        <v>14.26</v>
      </c>
      <c r="W142" s="20">
        <v>49</v>
      </c>
      <c r="X142" s="2">
        <v>5.64</v>
      </c>
      <c r="Y142" s="2">
        <v>144005.19</v>
      </c>
      <c r="Z142" s="2">
        <v>11.45</v>
      </c>
      <c r="AA142" s="2">
        <v>359</v>
      </c>
      <c r="AB142" s="2">
        <v>1.32</v>
      </c>
      <c r="AC142" s="2">
        <v>1115570.75</v>
      </c>
      <c r="AD142" s="2">
        <v>13.82</v>
      </c>
      <c r="AE142" s="9">
        <f t="shared" si="102"/>
        <v>-12</v>
      </c>
      <c r="AF142" s="9">
        <f t="shared" si="103"/>
        <v>-0.11442036758921548</v>
      </c>
      <c r="AG142" s="9">
        <f t="shared" si="104"/>
        <v>-19542.19000000006</v>
      </c>
      <c r="AH142" s="9">
        <f t="shared" si="105"/>
        <v>-0.03657720627250072</v>
      </c>
      <c r="AI142" s="9">
        <f t="shared" si="106"/>
        <v>8</v>
      </c>
      <c r="AJ142" s="9">
        <f t="shared" si="107"/>
        <v>-0.06815249266862189</v>
      </c>
      <c r="AK142" s="9">
        <f t="shared" si="108"/>
        <v>25006.73000000001</v>
      </c>
      <c r="AL142" s="9">
        <f t="shared" si="109"/>
        <v>0.9633312213062499</v>
      </c>
      <c r="AM142" s="9">
        <f t="shared" si="110"/>
        <v>-4</v>
      </c>
      <c r="AN142" s="9">
        <f t="shared" si="111"/>
        <v>-0.0953975645934666</v>
      </c>
      <c r="AO142" s="9">
        <f t="shared" si="112"/>
        <v>5464.540000000037</v>
      </c>
      <c r="AP142" s="9">
        <f t="shared" si="113"/>
        <v>0.09745888479719511</v>
      </c>
    </row>
    <row r="143" spans="1:42" ht="12">
      <c r="A143" s="65"/>
      <c r="B143" s="40" t="s">
        <v>12</v>
      </c>
      <c r="C143" s="28">
        <v>83</v>
      </c>
      <c r="D143" s="29">
        <f>C143/C145*100</f>
        <v>0.2967889580204534</v>
      </c>
      <c r="E143" s="41">
        <v>557701.37</v>
      </c>
      <c r="F143" s="29">
        <f>E143/E145*100</f>
        <v>8.332171906821</v>
      </c>
      <c r="G143" s="28">
        <v>18</v>
      </c>
      <c r="H143" s="29">
        <f>G143/G145*100</f>
        <v>1.7595307917888565</v>
      </c>
      <c r="I143" s="41">
        <v>120987.54</v>
      </c>
      <c r="J143" s="29">
        <f>I143/I145*100</f>
        <v>8.886109380161107</v>
      </c>
      <c r="K143" s="28">
        <f t="shared" si="125"/>
        <v>101</v>
      </c>
      <c r="L143" s="29">
        <f>K143/K145*100</f>
        <v>0.3484080168339715</v>
      </c>
      <c r="M143" s="41">
        <f t="shared" si="126"/>
        <v>678688.91</v>
      </c>
      <c r="N143" s="29">
        <f>M143/M145*100</f>
        <v>8.42580522196837</v>
      </c>
      <c r="O143" s="7">
        <f t="shared" si="121"/>
        <v>83</v>
      </c>
      <c r="P143" s="23">
        <f t="shared" si="122"/>
        <v>18</v>
      </c>
      <c r="Q143" s="9">
        <f t="shared" si="123"/>
        <v>0</v>
      </c>
      <c r="R143" s="9">
        <f t="shared" si="124"/>
        <v>0</v>
      </c>
      <c r="S143" s="2">
        <v>106</v>
      </c>
      <c r="T143" s="2">
        <v>0.4</v>
      </c>
      <c r="U143" s="20">
        <v>728908.45</v>
      </c>
      <c r="V143" s="2">
        <v>10.7</v>
      </c>
      <c r="W143" s="20">
        <v>15</v>
      </c>
      <c r="X143" s="2">
        <v>1.73</v>
      </c>
      <c r="Y143" s="2">
        <v>100682.81</v>
      </c>
      <c r="Z143" s="2">
        <v>8</v>
      </c>
      <c r="AA143" s="2">
        <v>121</v>
      </c>
      <c r="AB143" s="2">
        <v>0.45</v>
      </c>
      <c r="AC143" s="2">
        <v>829591.26</v>
      </c>
      <c r="AD143" s="2">
        <v>10.28</v>
      </c>
      <c r="AE143" s="9">
        <f t="shared" si="102"/>
        <v>-23</v>
      </c>
      <c r="AF143" s="9">
        <f t="shared" si="103"/>
        <v>-0.10321104197954661</v>
      </c>
      <c r="AG143" s="9">
        <f t="shared" si="104"/>
        <v>-171207.07999999996</v>
      </c>
      <c r="AH143" s="9">
        <f t="shared" si="105"/>
        <v>-2.367828093179</v>
      </c>
      <c r="AI143" s="9">
        <f t="shared" si="106"/>
        <v>3</v>
      </c>
      <c r="AJ143" s="9">
        <f t="shared" si="107"/>
        <v>0.029530791788856536</v>
      </c>
      <c r="AK143" s="9">
        <f t="shared" si="108"/>
        <v>20304.729999999996</v>
      </c>
      <c r="AL143" s="9">
        <f t="shared" si="109"/>
        <v>0.8861093801611073</v>
      </c>
      <c r="AM143" s="9">
        <f t="shared" si="110"/>
        <v>-20</v>
      </c>
      <c r="AN143" s="9">
        <f t="shared" si="111"/>
        <v>-0.10159198316602852</v>
      </c>
      <c r="AO143" s="9">
        <f t="shared" si="112"/>
        <v>-150902.34999999998</v>
      </c>
      <c r="AP143" s="9">
        <f t="shared" si="113"/>
        <v>-1.85419477803163</v>
      </c>
    </row>
    <row r="144" spans="1:42" ht="12">
      <c r="A144" s="65"/>
      <c r="B144" s="42" t="s">
        <v>13</v>
      </c>
      <c r="C144" s="30">
        <v>39</v>
      </c>
      <c r="D144" s="31">
        <f>C144/C145*100</f>
        <v>0.1394550525638275</v>
      </c>
      <c r="E144" s="43">
        <v>518008.16</v>
      </c>
      <c r="F144" s="31">
        <f>E144/E145*100</f>
        <v>7.7391472756397155</v>
      </c>
      <c r="G144" s="30">
        <v>21</v>
      </c>
      <c r="H144" s="31">
        <f>G144/G145*100</f>
        <v>2.0527859237536656</v>
      </c>
      <c r="I144" s="43">
        <v>679098.28</v>
      </c>
      <c r="J144" s="31">
        <f>I144/I145*100</f>
        <v>49.87738072829048</v>
      </c>
      <c r="K144" s="28">
        <f t="shared" si="125"/>
        <v>60</v>
      </c>
      <c r="L144" s="31">
        <f>K144/K145*100</f>
        <v>0.2069750595053296</v>
      </c>
      <c r="M144" s="43">
        <f t="shared" si="126"/>
        <v>1197106.44</v>
      </c>
      <c r="N144" s="31">
        <f>M144/M145*100</f>
        <v>14.861869031282628</v>
      </c>
      <c r="O144" s="7">
        <f t="shared" si="121"/>
        <v>39</v>
      </c>
      <c r="P144" s="23">
        <f t="shared" si="122"/>
        <v>21</v>
      </c>
      <c r="Q144" s="9">
        <f t="shared" si="123"/>
        <v>0</v>
      </c>
      <c r="R144" s="9">
        <f t="shared" si="124"/>
        <v>0</v>
      </c>
      <c r="S144" s="2">
        <v>41</v>
      </c>
      <c r="T144" s="2">
        <v>0.16</v>
      </c>
      <c r="U144" s="20">
        <v>579971.67</v>
      </c>
      <c r="V144" s="2">
        <v>8.51</v>
      </c>
      <c r="W144" s="20">
        <v>20</v>
      </c>
      <c r="X144" s="2">
        <v>2.3</v>
      </c>
      <c r="Y144" s="2">
        <v>669764.74</v>
      </c>
      <c r="Z144" s="2">
        <v>53.25</v>
      </c>
      <c r="AA144" s="2">
        <v>61</v>
      </c>
      <c r="AB144" s="2">
        <v>0.22</v>
      </c>
      <c r="AC144" s="2">
        <v>1249736.41</v>
      </c>
      <c r="AD144" s="2">
        <v>15.48</v>
      </c>
      <c r="AE144" s="9">
        <f t="shared" si="102"/>
        <v>-2</v>
      </c>
      <c r="AF144" s="9">
        <f t="shared" si="103"/>
        <v>-0.020544947436172495</v>
      </c>
      <c r="AG144" s="9">
        <f t="shared" si="104"/>
        <v>-61963.51000000007</v>
      </c>
      <c r="AH144" s="9">
        <f t="shared" si="105"/>
        <v>-0.7708527243602843</v>
      </c>
      <c r="AI144" s="9">
        <f t="shared" si="106"/>
        <v>1</v>
      </c>
      <c r="AJ144" s="9">
        <f t="shared" si="107"/>
        <v>-0.24721407624633418</v>
      </c>
      <c r="AK144" s="9">
        <f t="shared" si="108"/>
        <v>9333.540000000037</v>
      </c>
      <c r="AL144" s="9">
        <f t="shared" si="109"/>
        <v>-3.3726192717095174</v>
      </c>
      <c r="AM144" s="9">
        <f t="shared" si="110"/>
        <v>-1</v>
      </c>
      <c r="AN144" s="9">
        <f t="shared" si="111"/>
        <v>-0.0130249404946704</v>
      </c>
      <c r="AO144" s="9">
        <f t="shared" si="112"/>
        <v>-52629.96999999997</v>
      </c>
      <c r="AP144" s="9">
        <f t="shared" si="113"/>
        <v>-0.6181309687173719</v>
      </c>
    </row>
    <row r="145" spans="1:42" ht="12">
      <c r="A145" s="66"/>
      <c r="B145" s="44" t="s">
        <v>14</v>
      </c>
      <c r="C145" s="26">
        <f aca="true" t="shared" si="127" ref="C145:N145">SUM(C136:C144)</f>
        <v>27966</v>
      </c>
      <c r="D145" s="32">
        <f t="shared" si="127"/>
        <v>100.00000000000001</v>
      </c>
      <c r="E145" s="45">
        <f t="shared" si="127"/>
        <v>6693349.3</v>
      </c>
      <c r="F145" s="32">
        <f t="shared" si="127"/>
        <v>99.99999999999999</v>
      </c>
      <c r="G145" s="33">
        <f t="shared" si="127"/>
        <v>1023</v>
      </c>
      <c r="H145" s="32">
        <f t="shared" si="127"/>
        <v>99.99999999999999</v>
      </c>
      <c r="I145" s="45">
        <f t="shared" si="127"/>
        <v>1361535.57</v>
      </c>
      <c r="J145" s="32">
        <f t="shared" si="127"/>
        <v>100</v>
      </c>
      <c r="K145" s="33">
        <f t="shared" si="127"/>
        <v>28989</v>
      </c>
      <c r="L145" s="32">
        <f t="shared" si="127"/>
        <v>100</v>
      </c>
      <c r="M145" s="45">
        <f t="shared" si="127"/>
        <v>8054884.869999999</v>
      </c>
      <c r="N145" s="32">
        <f t="shared" si="127"/>
        <v>100.00000000000001</v>
      </c>
      <c r="O145" s="7">
        <f t="shared" si="121"/>
        <v>27966</v>
      </c>
      <c r="P145" s="23">
        <f t="shared" si="122"/>
        <v>1023</v>
      </c>
      <c r="Q145" s="9">
        <f t="shared" si="123"/>
        <v>0</v>
      </c>
      <c r="R145" s="9">
        <f t="shared" si="124"/>
        <v>0</v>
      </c>
      <c r="S145" s="2">
        <v>26258</v>
      </c>
      <c r="T145" s="2">
        <v>100</v>
      </c>
      <c r="U145" s="2">
        <v>6813518.249999999</v>
      </c>
      <c r="V145" s="2">
        <v>100.00000000000001</v>
      </c>
      <c r="W145" s="2">
        <v>869</v>
      </c>
      <c r="X145" s="2">
        <v>100</v>
      </c>
      <c r="Y145" s="2">
        <v>1257883.3599999999</v>
      </c>
      <c r="Z145" s="2">
        <v>100</v>
      </c>
      <c r="AA145" s="2">
        <v>27127</v>
      </c>
      <c r="AB145" s="2">
        <v>100</v>
      </c>
      <c r="AC145" s="2">
        <v>8071401.609999999</v>
      </c>
      <c r="AD145" s="2">
        <v>100</v>
      </c>
      <c r="AE145" s="9">
        <f t="shared" si="102"/>
        <v>1708</v>
      </c>
      <c r="AF145" s="9">
        <f t="shared" si="103"/>
        <v>0</v>
      </c>
      <c r="AG145" s="9">
        <f t="shared" si="104"/>
        <v>-120168.94999999925</v>
      </c>
      <c r="AH145" s="9">
        <f t="shared" si="105"/>
        <v>0</v>
      </c>
      <c r="AI145" s="9">
        <f t="shared" si="106"/>
        <v>154</v>
      </c>
      <c r="AJ145" s="9">
        <f t="shared" si="107"/>
        <v>0</v>
      </c>
      <c r="AK145" s="9">
        <f t="shared" si="108"/>
        <v>103652.2100000002</v>
      </c>
      <c r="AL145" s="9">
        <f t="shared" si="109"/>
        <v>0</v>
      </c>
      <c r="AM145" s="9">
        <f t="shared" si="110"/>
        <v>1862</v>
      </c>
      <c r="AN145" s="9">
        <f t="shared" si="111"/>
        <v>0</v>
      </c>
      <c r="AO145" s="9">
        <f t="shared" si="112"/>
        <v>-16516.740000000224</v>
      </c>
      <c r="AP145" s="9">
        <f t="shared" si="113"/>
        <v>0</v>
      </c>
    </row>
    <row r="146" spans="1:42" ht="12" customHeight="1">
      <c r="A146" s="64" t="s">
        <v>60</v>
      </c>
      <c r="B146" s="38" t="s">
        <v>4</v>
      </c>
      <c r="C146" s="26">
        <v>2929</v>
      </c>
      <c r="D146" s="27">
        <f>C146/C155*100</f>
        <v>21.461019929660026</v>
      </c>
      <c r="E146" s="39">
        <v>210409.72</v>
      </c>
      <c r="F146" s="27">
        <f>E146/E155*100</f>
        <v>5.371733503445347</v>
      </c>
      <c r="G146" s="26">
        <v>118</v>
      </c>
      <c r="H146" s="27">
        <f>G146/G155*100</f>
        <v>17.79788838612368</v>
      </c>
      <c r="I146" s="39">
        <v>6492.49</v>
      </c>
      <c r="J146" s="27">
        <f>I146/I155*100</f>
        <v>0.7644699669283366</v>
      </c>
      <c r="K146" s="26">
        <f>C146+G146</f>
        <v>3047</v>
      </c>
      <c r="L146" s="27">
        <f>K146/K155*100</f>
        <v>21.2913143735588</v>
      </c>
      <c r="M146" s="39">
        <f>E146+I146</f>
        <v>216902.21</v>
      </c>
      <c r="N146" s="27">
        <f>M146/M155*100</f>
        <v>4.550784453671619</v>
      </c>
      <c r="O146" s="7">
        <f t="shared" si="121"/>
        <v>2929</v>
      </c>
      <c r="P146" s="23">
        <f t="shared" si="122"/>
        <v>118</v>
      </c>
      <c r="Q146" s="9">
        <f t="shared" si="123"/>
        <v>0</v>
      </c>
      <c r="R146" s="9">
        <f t="shared" si="124"/>
        <v>0</v>
      </c>
      <c r="S146" s="2">
        <v>2674</v>
      </c>
      <c r="T146" s="2">
        <v>20.52</v>
      </c>
      <c r="U146" s="20">
        <v>189902.18</v>
      </c>
      <c r="V146" s="2">
        <v>4.78</v>
      </c>
      <c r="W146" s="20">
        <v>95</v>
      </c>
      <c r="X146" s="2">
        <v>16.63</v>
      </c>
      <c r="Y146" s="2">
        <v>5032.64</v>
      </c>
      <c r="Z146" s="2">
        <v>0.62</v>
      </c>
      <c r="AA146" s="2">
        <v>2769</v>
      </c>
      <c r="AB146" s="2">
        <v>20.36</v>
      </c>
      <c r="AC146" s="2">
        <v>194934.82</v>
      </c>
      <c r="AD146" s="2">
        <v>4.07</v>
      </c>
      <c r="AE146" s="9">
        <f t="shared" si="102"/>
        <v>255</v>
      </c>
      <c r="AF146" s="9">
        <f t="shared" si="103"/>
        <v>0.9410199296600261</v>
      </c>
      <c r="AG146" s="9">
        <f t="shared" si="104"/>
        <v>20507.540000000008</v>
      </c>
      <c r="AH146" s="9">
        <f t="shared" si="105"/>
        <v>0.5917335034453464</v>
      </c>
      <c r="AI146" s="9">
        <f t="shared" si="106"/>
        <v>23</v>
      </c>
      <c r="AJ146" s="9">
        <f t="shared" si="107"/>
        <v>1.167888386123682</v>
      </c>
      <c r="AK146" s="9">
        <f t="shared" si="108"/>
        <v>1459.8499999999995</v>
      </c>
      <c r="AL146" s="9">
        <f t="shared" si="109"/>
        <v>0.14446996692833658</v>
      </c>
      <c r="AM146" s="9">
        <f t="shared" si="110"/>
        <v>278</v>
      </c>
      <c r="AN146" s="9">
        <f t="shared" si="111"/>
        <v>0.9313143735588021</v>
      </c>
      <c r="AO146" s="9">
        <f t="shared" si="112"/>
        <v>21967.389999999985</v>
      </c>
      <c r="AP146" s="9">
        <f t="shared" si="113"/>
        <v>0.4807844536716184</v>
      </c>
    </row>
    <row r="147" spans="1:42" ht="12">
      <c r="A147" s="65"/>
      <c r="B147" s="40" t="s">
        <v>6</v>
      </c>
      <c r="C147" s="28">
        <v>6875</v>
      </c>
      <c r="D147" s="29">
        <f>C147/C155*100</f>
        <v>50.37368112543963</v>
      </c>
      <c r="E147" s="41">
        <v>911048.34</v>
      </c>
      <c r="F147" s="29">
        <f>E147/E155*100</f>
        <v>23.258948736951254</v>
      </c>
      <c r="G147" s="28">
        <v>131</v>
      </c>
      <c r="H147" s="29">
        <f>G147/G155*100</f>
        <v>19.75867269984917</v>
      </c>
      <c r="I147" s="41">
        <v>19530.12</v>
      </c>
      <c r="J147" s="29">
        <f>I147/I155*100</f>
        <v>2.2996092701731454</v>
      </c>
      <c r="K147" s="28">
        <f aca="true" t="shared" si="128" ref="K147:K154">C147+G147</f>
        <v>7006</v>
      </c>
      <c r="L147" s="29">
        <f>K147/K155*100</f>
        <v>48.95534903221298</v>
      </c>
      <c r="M147" s="41">
        <f aca="true" t="shared" si="129" ref="M147:M154">E147+I147</f>
        <v>930578.46</v>
      </c>
      <c r="N147" s="29">
        <f>M147/M155*100</f>
        <v>19.524291562956762</v>
      </c>
      <c r="O147" s="7">
        <f t="shared" si="121"/>
        <v>6875</v>
      </c>
      <c r="P147" s="23">
        <f t="shared" si="122"/>
        <v>131</v>
      </c>
      <c r="Q147" s="9">
        <f t="shared" si="123"/>
        <v>0</v>
      </c>
      <c r="R147" s="9">
        <f t="shared" si="124"/>
        <v>0</v>
      </c>
      <c r="S147" s="2">
        <v>6387</v>
      </c>
      <c r="T147" s="2">
        <v>49.01</v>
      </c>
      <c r="U147" s="20">
        <v>855723.16</v>
      </c>
      <c r="V147" s="2">
        <v>21.54</v>
      </c>
      <c r="W147" s="20">
        <v>100</v>
      </c>
      <c r="X147" s="2">
        <v>17.51</v>
      </c>
      <c r="Y147" s="2">
        <v>15172.55</v>
      </c>
      <c r="Z147" s="2">
        <v>1.85</v>
      </c>
      <c r="AA147" s="2">
        <v>6487</v>
      </c>
      <c r="AB147" s="2">
        <v>47.69</v>
      </c>
      <c r="AC147" s="2">
        <v>870895.7100000001</v>
      </c>
      <c r="AD147" s="2">
        <v>18.169999999999998</v>
      </c>
      <c r="AE147" s="9">
        <f t="shared" si="102"/>
        <v>488</v>
      </c>
      <c r="AF147" s="9">
        <f t="shared" si="103"/>
        <v>1.3636811254396335</v>
      </c>
      <c r="AG147" s="9">
        <f t="shared" si="104"/>
        <v>55325.179999999935</v>
      </c>
      <c r="AH147" s="9">
        <f t="shared" si="105"/>
        <v>1.7189487369512548</v>
      </c>
      <c r="AI147" s="9">
        <f t="shared" si="106"/>
        <v>31</v>
      </c>
      <c r="AJ147" s="9">
        <f t="shared" si="107"/>
        <v>2.2486726998491697</v>
      </c>
      <c r="AK147" s="9">
        <f t="shared" si="108"/>
        <v>4357.57</v>
      </c>
      <c r="AL147" s="9">
        <f t="shared" si="109"/>
        <v>0.44960927017314534</v>
      </c>
      <c r="AM147" s="9">
        <f t="shared" si="110"/>
        <v>519</v>
      </c>
      <c r="AN147" s="9">
        <f t="shared" si="111"/>
        <v>1.2653490322129812</v>
      </c>
      <c r="AO147" s="9">
        <f t="shared" si="112"/>
        <v>59682.74999999988</v>
      </c>
      <c r="AP147" s="9">
        <f t="shared" si="113"/>
        <v>1.3542915629567638</v>
      </c>
    </row>
    <row r="148" spans="1:42" ht="12">
      <c r="A148" s="65"/>
      <c r="B148" s="40" t="s">
        <v>7</v>
      </c>
      <c r="C148" s="28">
        <v>1552</v>
      </c>
      <c r="D148" s="29">
        <f>C148/C155*100</f>
        <v>11.371629542790153</v>
      </c>
      <c r="E148" s="41">
        <v>374863.35</v>
      </c>
      <c r="F148" s="29">
        <f>E148/E155*100</f>
        <v>9.570213849477861</v>
      </c>
      <c r="G148" s="28">
        <v>81</v>
      </c>
      <c r="H148" s="29">
        <f>G148/G155*100</f>
        <v>12.217194570135746</v>
      </c>
      <c r="I148" s="41">
        <v>20087.63</v>
      </c>
      <c r="J148" s="29">
        <f>I148/I155*100</f>
        <v>2.365254292539328</v>
      </c>
      <c r="K148" s="28">
        <f t="shared" si="128"/>
        <v>1633</v>
      </c>
      <c r="L148" s="29">
        <f>K148/K155*100</f>
        <v>11.410802878904338</v>
      </c>
      <c r="M148" s="41">
        <f t="shared" si="129"/>
        <v>394950.98</v>
      </c>
      <c r="N148" s="29">
        <f>M148/M155*100</f>
        <v>8.286392193728087</v>
      </c>
      <c r="O148" s="7">
        <f t="shared" si="121"/>
        <v>1552</v>
      </c>
      <c r="P148" s="23">
        <f t="shared" si="122"/>
        <v>81</v>
      </c>
      <c r="Q148" s="9">
        <f t="shared" si="123"/>
        <v>0</v>
      </c>
      <c r="R148" s="9">
        <f t="shared" si="124"/>
        <v>0</v>
      </c>
      <c r="S148" s="2">
        <v>1592</v>
      </c>
      <c r="T148" s="2">
        <v>12.22</v>
      </c>
      <c r="U148" s="20">
        <v>383868.16</v>
      </c>
      <c r="V148" s="2">
        <v>9.66</v>
      </c>
      <c r="W148" s="20">
        <v>68</v>
      </c>
      <c r="X148" s="2">
        <v>11.91</v>
      </c>
      <c r="Y148" s="2">
        <v>17014.09</v>
      </c>
      <c r="Z148" s="2">
        <v>2.08</v>
      </c>
      <c r="AA148" s="2">
        <v>1660</v>
      </c>
      <c r="AB148" s="2">
        <v>12.2</v>
      </c>
      <c r="AC148" s="2">
        <v>400882.25</v>
      </c>
      <c r="AD148" s="2">
        <v>8.37</v>
      </c>
      <c r="AE148" s="9">
        <f t="shared" si="102"/>
        <v>-40</v>
      </c>
      <c r="AF148" s="9">
        <f t="shared" si="103"/>
        <v>-0.8483704572098478</v>
      </c>
      <c r="AG148" s="9">
        <f t="shared" si="104"/>
        <v>-9004.809999999998</v>
      </c>
      <c r="AH148" s="9">
        <f t="shared" si="105"/>
        <v>-0.0897861505221389</v>
      </c>
      <c r="AI148" s="9">
        <f t="shared" si="106"/>
        <v>13</v>
      </c>
      <c r="AJ148" s="9">
        <f t="shared" si="107"/>
        <v>0.3071945701357457</v>
      </c>
      <c r="AK148" s="9">
        <f t="shared" si="108"/>
        <v>3073.540000000001</v>
      </c>
      <c r="AL148" s="9">
        <f t="shared" si="109"/>
        <v>0.285254292539328</v>
      </c>
      <c r="AM148" s="9">
        <f t="shared" si="110"/>
        <v>-27</v>
      </c>
      <c r="AN148" s="9">
        <f t="shared" si="111"/>
        <v>-0.7891971210956612</v>
      </c>
      <c r="AO148" s="9">
        <f t="shared" si="112"/>
        <v>-5931.270000000019</v>
      </c>
      <c r="AP148" s="9">
        <f t="shared" si="113"/>
        <v>-0.08360780627191211</v>
      </c>
    </row>
    <row r="149" spans="1:42" ht="12">
      <c r="A149" s="65"/>
      <c r="B149" s="40" t="s">
        <v>8</v>
      </c>
      <c r="C149" s="28">
        <v>1185</v>
      </c>
      <c r="D149" s="29">
        <f>C149/C155*100</f>
        <v>8.682590855803047</v>
      </c>
      <c r="E149" s="41">
        <v>445793.25</v>
      </c>
      <c r="F149" s="29">
        <f>E149/E155*100</f>
        <v>11.381045213285713</v>
      </c>
      <c r="G149" s="28">
        <v>100</v>
      </c>
      <c r="H149" s="29">
        <f>G149/G155*100</f>
        <v>15.082956259426847</v>
      </c>
      <c r="I149" s="41">
        <v>38117.27</v>
      </c>
      <c r="J149" s="29">
        <f>I149/I155*100</f>
        <v>4.488186833756921</v>
      </c>
      <c r="K149" s="28">
        <f t="shared" si="128"/>
        <v>1285</v>
      </c>
      <c r="L149" s="29">
        <f>K149/K155*100</f>
        <v>8.979106980644259</v>
      </c>
      <c r="M149" s="41">
        <f t="shared" si="129"/>
        <v>483910.52</v>
      </c>
      <c r="N149" s="29">
        <f>M149/M155*100</f>
        <v>10.15283556301316</v>
      </c>
      <c r="O149" s="7">
        <f t="shared" si="121"/>
        <v>1185</v>
      </c>
      <c r="P149" s="23">
        <f t="shared" si="122"/>
        <v>100</v>
      </c>
      <c r="Q149" s="9">
        <f t="shared" si="123"/>
        <v>0</v>
      </c>
      <c r="R149" s="9">
        <f t="shared" si="124"/>
        <v>0</v>
      </c>
      <c r="S149" s="2">
        <v>1234</v>
      </c>
      <c r="T149" s="2">
        <v>9.47</v>
      </c>
      <c r="U149" s="20">
        <v>464695.97</v>
      </c>
      <c r="V149" s="2">
        <v>11.7</v>
      </c>
      <c r="W149" s="20">
        <v>97</v>
      </c>
      <c r="X149" s="2">
        <v>16.99</v>
      </c>
      <c r="Y149" s="2">
        <v>37619.64</v>
      </c>
      <c r="Z149" s="2">
        <v>4.6</v>
      </c>
      <c r="AA149" s="2">
        <v>1331</v>
      </c>
      <c r="AB149" s="2">
        <v>9.79</v>
      </c>
      <c r="AC149" s="2">
        <v>502315.61</v>
      </c>
      <c r="AD149" s="2">
        <v>10.48</v>
      </c>
      <c r="AE149" s="9">
        <f t="shared" si="102"/>
        <v>-49</v>
      </c>
      <c r="AF149" s="9">
        <f t="shared" si="103"/>
        <v>-0.7874091441969533</v>
      </c>
      <c r="AG149" s="9">
        <f t="shared" si="104"/>
        <v>-18902.719999999972</v>
      </c>
      <c r="AH149" s="9">
        <f t="shared" si="105"/>
        <v>-0.31895478671428634</v>
      </c>
      <c r="AI149" s="9">
        <f t="shared" si="106"/>
        <v>3</v>
      </c>
      <c r="AJ149" s="9">
        <f t="shared" si="107"/>
        <v>-1.907043740573151</v>
      </c>
      <c r="AK149" s="9">
        <f t="shared" si="108"/>
        <v>497.6299999999974</v>
      </c>
      <c r="AL149" s="9">
        <f t="shared" si="109"/>
        <v>-0.11181316624307858</v>
      </c>
      <c r="AM149" s="9">
        <f t="shared" si="110"/>
        <v>-46</v>
      </c>
      <c r="AN149" s="9">
        <f t="shared" si="111"/>
        <v>-0.8108930193557402</v>
      </c>
      <c r="AO149" s="9">
        <f t="shared" si="112"/>
        <v>-18405.089999999967</v>
      </c>
      <c r="AP149" s="9">
        <f t="shared" si="113"/>
        <v>-0.32716443698684117</v>
      </c>
    </row>
    <row r="150" spans="1:42" ht="12">
      <c r="A150" s="65"/>
      <c r="B150" s="40" t="s">
        <v>9</v>
      </c>
      <c r="C150" s="28">
        <v>628</v>
      </c>
      <c r="D150" s="29">
        <f>C150/C155*100</f>
        <v>4.601406799531067</v>
      </c>
      <c r="E150" s="41">
        <v>435650.39</v>
      </c>
      <c r="F150" s="29">
        <f>E150/E155*100</f>
        <v>11.122099282067536</v>
      </c>
      <c r="G150" s="28">
        <v>116</v>
      </c>
      <c r="H150" s="29">
        <f>G150/G155*100</f>
        <v>17.49622926093514</v>
      </c>
      <c r="I150" s="41">
        <v>83847.08</v>
      </c>
      <c r="J150" s="29">
        <f>I150/I155*100</f>
        <v>9.872725945613716</v>
      </c>
      <c r="K150" s="28">
        <f t="shared" si="128"/>
        <v>744</v>
      </c>
      <c r="L150" s="29">
        <f>K150/K155*100</f>
        <v>5.198798127314653</v>
      </c>
      <c r="M150" s="41">
        <f t="shared" si="129"/>
        <v>519497.47000000003</v>
      </c>
      <c r="N150" s="29">
        <f>M150/M155*100</f>
        <v>10.899478664591468</v>
      </c>
      <c r="O150" s="7">
        <f t="shared" si="121"/>
        <v>628</v>
      </c>
      <c r="P150" s="23">
        <f t="shared" si="122"/>
        <v>116</v>
      </c>
      <c r="Q150" s="9">
        <f t="shared" si="123"/>
        <v>0</v>
      </c>
      <c r="R150" s="9">
        <f t="shared" si="124"/>
        <v>0</v>
      </c>
      <c r="S150" s="2">
        <v>646</v>
      </c>
      <c r="T150" s="2">
        <v>4.96</v>
      </c>
      <c r="U150" s="20">
        <v>448366.17</v>
      </c>
      <c r="V150" s="2">
        <v>11.29</v>
      </c>
      <c r="W150" s="20">
        <v>106</v>
      </c>
      <c r="X150" s="2">
        <v>18.56</v>
      </c>
      <c r="Y150" s="2">
        <v>77413.25</v>
      </c>
      <c r="Z150" s="2">
        <v>9.46</v>
      </c>
      <c r="AA150" s="2">
        <v>752</v>
      </c>
      <c r="AB150" s="2">
        <v>5.53</v>
      </c>
      <c r="AC150" s="2">
        <v>525779.4199999999</v>
      </c>
      <c r="AD150" s="2">
        <v>10.97</v>
      </c>
      <c r="AE150" s="9">
        <f t="shared" si="102"/>
        <v>-18</v>
      </c>
      <c r="AF150" s="9">
        <f t="shared" si="103"/>
        <v>-0.35859320046893295</v>
      </c>
      <c r="AG150" s="9">
        <f t="shared" si="104"/>
        <v>-12715.77999999997</v>
      </c>
      <c r="AH150" s="9">
        <f t="shared" si="105"/>
        <v>-0.1679007179324632</v>
      </c>
      <c r="AI150" s="9">
        <f t="shared" si="106"/>
        <v>10</v>
      </c>
      <c r="AJ150" s="9">
        <f t="shared" si="107"/>
        <v>-1.0637707390648572</v>
      </c>
      <c r="AK150" s="9">
        <f t="shared" si="108"/>
        <v>6433.830000000002</v>
      </c>
      <c r="AL150" s="9">
        <f t="shared" si="109"/>
        <v>0.41272594561371534</v>
      </c>
      <c r="AM150" s="9">
        <f t="shared" si="110"/>
        <v>-8</v>
      </c>
      <c r="AN150" s="9">
        <f t="shared" si="111"/>
        <v>-0.3312018726853472</v>
      </c>
      <c r="AO150" s="9">
        <f t="shared" si="112"/>
        <v>-6281.949999999895</v>
      </c>
      <c r="AP150" s="9">
        <f t="shared" si="113"/>
        <v>-0.07052133540853234</v>
      </c>
    </row>
    <row r="151" spans="1:42" ht="12">
      <c r="A151" s="65"/>
      <c r="B151" s="40" t="s">
        <v>10</v>
      </c>
      <c r="C151" s="28">
        <v>242</v>
      </c>
      <c r="D151" s="29">
        <f>C151/C155*100</f>
        <v>1.773153575615475</v>
      </c>
      <c r="E151" s="41">
        <v>336044.95</v>
      </c>
      <c r="F151" s="29">
        <f>E151/E155*100</f>
        <v>8.579185013784612</v>
      </c>
      <c r="G151" s="28">
        <v>70</v>
      </c>
      <c r="H151" s="29">
        <f>G151/G155*100</f>
        <v>10.558069381598793</v>
      </c>
      <c r="I151" s="41">
        <v>100312.06</v>
      </c>
      <c r="J151" s="29">
        <f>I151/I155*100</f>
        <v>11.811424767803002</v>
      </c>
      <c r="K151" s="28">
        <f t="shared" si="128"/>
        <v>312</v>
      </c>
      <c r="L151" s="29">
        <f>K151/K155*100</f>
        <v>2.1801411501642094</v>
      </c>
      <c r="M151" s="41">
        <f t="shared" si="129"/>
        <v>436357.01</v>
      </c>
      <c r="N151" s="29">
        <f>M151/M155*100</f>
        <v>9.155124317814147</v>
      </c>
      <c r="O151" s="7">
        <f t="shared" si="121"/>
        <v>242</v>
      </c>
      <c r="P151" s="23">
        <f t="shared" si="122"/>
        <v>70</v>
      </c>
      <c r="Q151" s="9">
        <f t="shared" si="123"/>
        <v>0</v>
      </c>
      <c r="R151" s="9">
        <f t="shared" si="124"/>
        <v>0</v>
      </c>
      <c r="S151" s="2">
        <v>241</v>
      </c>
      <c r="T151" s="2">
        <v>1.85</v>
      </c>
      <c r="U151" s="20">
        <v>332717.89</v>
      </c>
      <c r="V151" s="2">
        <v>8.37</v>
      </c>
      <c r="W151" s="20">
        <v>62</v>
      </c>
      <c r="X151" s="2">
        <v>10.86</v>
      </c>
      <c r="Y151" s="2">
        <v>89841.71</v>
      </c>
      <c r="Z151" s="2">
        <v>10.98</v>
      </c>
      <c r="AA151" s="2">
        <v>303</v>
      </c>
      <c r="AB151" s="2">
        <v>2.23</v>
      </c>
      <c r="AC151" s="2">
        <v>422559.60000000003</v>
      </c>
      <c r="AD151" s="2">
        <v>8.82</v>
      </c>
      <c r="AE151" s="9">
        <f t="shared" si="102"/>
        <v>1</v>
      </c>
      <c r="AF151" s="9">
        <f t="shared" si="103"/>
        <v>-0.07684642438452505</v>
      </c>
      <c r="AG151" s="9">
        <f t="shared" si="104"/>
        <v>3327.0599999999977</v>
      </c>
      <c r="AH151" s="9">
        <f t="shared" si="105"/>
        <v>0.2091850137846123</v>
      </c>
      <c r="AI151" s="9">
        <f t="shared" si="106"/>
        <v>8</v>
      </c>
      <c r="AJ151" s="9">
        <f t="shared" si="107"/>
        <v>-0.3019306184012063</v>
      </c>
      <c r="AK151" s="9">
        <f t="shared" si="108"/>
        <v>10470.349999999991</v>
      </c>
      <c r="AL151" s="9">
        <f t="shared" si="109"/>
        <v>0.8314247678030018</v>
      </c>
      <c r="AM151" s="9">
        <f t="shared" si="110"/>
        <v>9</v>
      </c>
      <c r="AN151" s="9">
        <f t="shared" si="111"/>
        <v>-0.049858849835790586</v>
      </c>
      <c r="AO151" s="9">
        <f t="shared" si="112"/>
        <v>13797.409999999974</v>
      </c>
      <c r="AP151" s="9">
        <f t="shared" si="113"/>
        <v>0.335124317814147</v>
      </c>
    </row>
    <row r="152" spans="1:42" ht="12">
      <c r="A152" s="65"/>
      <c r="B152" s="40" t="s">
        <v>11</v>
      </c>
      <c r="C152" s="28">
        <v>155</v>
      </c>
      <c r="D152" s="29">
        <f>C152/C155*100</f>
        <v>1.1356975381008205</v>
      </c>
      <c r="E152" s="41">
        <v>471013</v>
      </c>
      <c r="F152" s="29">
        <f>E152/E155*100</f>
        <v>12.024902236732709</v>
      </c>
      <c r="G152" s="28">
        <v>30</v>
      </c>
      <c r="H152" s="29">
        <f>G152/G155*100</f>
        <v>4.524886877828054</v>
      </c>
      <c r="I152" s="41">
        <v>87277.81</v>
      </c>
      <c r="J152" s="29">
        <f>I152/I155*100</f>
        <v>10.276683448765828</v>
      </c>
      <c r="K152" s="28">
        <f t="shared" si="128"/>
        <v>185</v>
      </c>
      <c r="L152" s="29">
        <f>K152/K155*100</f>
        <v>1.2927118999371112</v>
      </c>
      <c r="M152" s="41">
        <f t="shared" si="129"/>
        <v>558290.81</v>
      </c>
      <c r="N152" s="29">
        <f>M152/M155*100</f>
        <v>11.713394431415592</v>
      </c>
      <c r="O152" s="7">
        <f t="shared" si="121"/>
        <v>155</v>
      </c>
      <c r="P152" s="23">
        <f t="shared" si="122"/>
        <v>30</v>
      </c>
      <c r="Q152" s="9">
        <f t="shared" si="123"/>
        <v>0</v>
      </c>
      <c r="R152" s="9">
        <f t="shared" si="124"/>
        <v>0</v>
      </c>
      <c r="S152" s="2">
        <v>171</v>
      </c>
      <c r="T152" s="2">
        <v>1.31</v>
      </c>
      <c r="U152" s="20">
        <v>534882.35</v>
      </c>
      <c r="V152" s="2">
        <v>13.46</v>
      </c>
      <c r="W152" s="20">
        <v>25</v>
      </c>
      <c r="X152" s="2">
        <v>4.38</v>
      </c>
      <c r="Y152" s="2">
        <v>72107.91</v>
      </c>
      <c r="Z152" s="2">
        <v>8.81</v>
      </c>
      <c r="AA152" s="2">
        <v>196</v>
      </c>
      <c r="AB152" s="2">
        <v>1.44</v>
      </c>
      <c r="AC152" s="2">
        <v>606990.26</v>
      </c>
      <c r="AD152" s="2">
        <v>12.67</v>
      </c>
      <c r="AE152" s="9">
        <f t="shared" si="102"/>
        <v>-16</v>
      </c>
      <c r="AF152" s="9">
        <f t="shared" si="103"/>
        <v>-0.17430246189917953</v>
      </c>
      <c r="AG152" s="9">
        <f t="shared" si="104"/>
        <v>-63869.34999999998</v>
      </c>
      <c r="AH152" s="9">
        <f t="shared" si="105"/>
        <v>-1.4350977632672919</v>
      </c>
      <c r="AI152" s="9">
        <f t="shared" si="106"/>
        <v>5</v>
      </c>
      <c r="AJ152" s="9">
        <f t="shared" si="107"/>
        <v>0.14488687782805432</v>
      </c>
      <c r="AK152" s="9">
        <f t="shared" si="108"/>
        <v>15169.899999999994</v>
      </c>
      <c r="AL152" s="9">
        <f t="shared" si="109"/>
        <v>1.4666834487658278</v>
      </c>
      <c r="AM152" s="9">
        <f t="shared" si="110"/>
        <v>-11</v>
      </c>
      <c r="AN152" s="9">
        <f t="shared" si="111"/>
        <v>-0.14728810006288873</v>
      </c>
      <c r="AO152" s="9">
        <f t="shared" si="112"/>
        <v>-48699.44999999995</v>
      </c>
      <c r="AP152" s="9">
        <f t="shared" si="113"/>
        <v>-0.9566055685844077</v>
      </c>
    </row>
    <row r="153" spans="1:42" ht="12">
      <c r="A153" s="65"/>
      <c r="B153" s="40" t="s">
        <v>12</v>
      </c>
      <c r="C153" s="28">
        <v>59</v>
      </c>
      <c r="D153" s="29">
        <f>C153/C155*100</f>
        <v>0.43229777256740914</v>
      </c>
      <c r="E153" s="41">
        <v>418929.41</v>
      </c>
      <c r="F153" s="29">
        <f>E153/E155*100</f>
        <v>10.695214780360867</v>
      </c>
      <c r="G153" s="28">
        <v>8</v>
      </c>
      <c r="H153" s="29">
        <f>G153/G155*100</f>
        <v>1.206636500754148</v>
      </c>
      <c r="I153" s="41">
        <v>57185.17</v>
      </c>
      <c r="J153" s="29">
        <f>I153/I155*100</f>
        <v>6.733371174802165</v>
      </c>
      <c r="K153" s="28">
        <f t="shared" si="128"/>
        <v>67</v>
      </c>
      <c r="L153" s="29">
        <f>K153/K155*100</f>
        <v>0.4681713367339808</v>
      </c>
      <c r="M153" s="41">
        <f t="shared" si="129"/>
        <v>476114.57999999996</v>
      </c>
      <c r="N153" s="29">
        <f>M153/M155*100</f>
        <v>9.98927041282978</v>
      </c>
      <c r="O153" s="7">
        <f t="shared" si="121"/>
        <v>59</v>
      </c>
      <c r="P153" s="23">
        <f t="shared" si="122"/>
        <v>8</v>
      </c>
      <c r="Q153" s="9">
        <f t="shared" si="123"/>
        <v>0</v>
      </c>
      <c r="R153" s="9">
        <f t="shared" si="124"/>
        <v>0</v>
      </c>
      <c r="S153" s="2">
        <v>66</v>
      </c>
      <c r="T153" s="2">
        <v>0.51</v>
      </c>
      <c r="U153" s="20">
        <v>475995.79</v>
      </c>
      <c r="V153" s="2">
        <v>11.98</v>
      </c>
      <c r="W153" s="20">
        <v>9</v>
      </c>
      <c r="X153" s="2">
        <v>1.58</v>
      </c>
      <c r="Y153" s="2">
        <v>65253.73</v>
      </c>
      <c r="Z153" s="2">
        <v>7.97</v>
      </c>
      <c r="AA153" s="2">
        <v>75</v>
      </c>
      <c r="AB153" s="2">
        <v>0.55</v>
      </c>
      <c r="AC153" s="2">
        <v>541249.52</v>
      </c>
      <c r="AD153" s="2">
        <v>11.3</v>
      </c>
      <c r="AE153" s="9">
        <f t="shared" si="102"/>
        <v>-7</v>
      </c>
      <c r="AF153" s="9">
        <f t="shared" si="103"/>
        <v>-0.07770222743259086</v>
      </c>
      <c r="AG153" s="9">
        <f t="shared" si="104"/>
        <v>-57066.380000000005</v>
      </c>
      <c r="AH153" s="9">
        <f t="shared" si="105"/>
        <v>-1.284785219639133</v>
      </c>
      <c r="AI153" s="9">
        <f t="shared" si="106"/>
        <v>-1</v>
      </c>
      <c r="AJ153" s="9">
        <f t="shared" si="107"/>
        <v>-0.3733634992458521</v>
      </c>
      <c r="AK153" s="9">
        <f t="shared" si="108"/>
        <v>-8068.560000000005</v>
      </c>
      <c r="AL153" s="9">
        <f t="shared" si="109"/>
        <v>-1.236628825197835</v>
      </c>
      <c r="AM153" s="9">
        <f t="shared" si="110"/>
        <v>-8</v>
      </c>
      <c r="AN153" s="9">
        <f t="shared" si="111"/>
        <v>-0.08182866326601923</v>
      </c>
      <c r="AO153" s="9">
        <f t="shared" si="112"/>
        <v>-65134.94000000006</v>
      </c>
      <c r="AP153" s="9">
        <f t="shared" si="113"/>
        <v>-1.3107295871702203</v>
      </c>
    </row>
    <row r="154" spans="1:42" ht="12">
      <c r="A154" s="65"/>
      <c r="B154" s="42" t="s">
        <v>13</v>
      </c>
      <c r="C154" s="30">
        <v>23</v>
      </c>
      <c r="D154" s="31">
        <f>C154/C155*100</f>
        <v>0.16852286049237983</v>
      </c>
      <c r="E154" s="43">
        <v>313227.46</v>
      </c>
      <c r="F154" s="31">
        <f>E154/E155*100</f>
        <v>7.996657383894086</v>
      </c>
      <c r="G154" s="30">
        <v>9</v>
      </c>
      <c r="H154" s="31">
        <f>G154/G155*100</f>
        <v>1.3574660633484164</v>
      </c>
      <c r="I154" s="43">
        <v>436430.3</v>
      </c>
      <c r="J154" s="31">
        <f>I154/I155*100</f>
        <v>51.388274299617564</v>
      </c>
      <c r="K154" s="28">
        <f t="shared" si="128"/>
        <v>32</v>
      </c>
      <c r="L154" s="31">
        <f>K154/K155*100</f>
        <v>0.2236042205296625</v>
      </c>
      <c r="M154" s="43">
        <f t="shared" si="129"/>
        <v>749657.76</v>
      </c>
      <c r="N154" s="31">
        <f>M154/M155*100</f>
        <v>15.72842839997937</v>
      </c>
      <c r="O154" s="7">
        <f t="shared" si="121"/>
        <v>23</v>
      </c>
      <c r="P154" s="23">
        <f t="shared" si="122"/>
        <v>9</v>
      </c>
      <c r="Q154" s="9">
        <f t="shared" si="123"/>
        <v>0</v>
      </c>
      <c r="R154" s="9">
        <f t="shared" si="124"/>
        <v>0</v>
      </c>
      <c r="S154" s="2">
        <v>20</v>
      </c>
      <c r="T154" s="2">
        <v>0.15</v>
      </c>
      <c r="U154" s="20">
        <v>286901.59</v>
      </c>
      <c r="V154" s="2">
        <v>7.22</v>
      </c>
      <c r="W154" s="20">
        <v>9</v>
      </c>
      <c r="X154" s="2">
        <v>1.58</v>
      </c>
      <c r="Y154" s="2">
        <v>438862.81</v>
      </c>
      <c r="Z154" s="2">
        <v>53.63</v>
      </c>
      <c r="AA154" s="2">
        <v>29</v>
      </c>
      <c r="AB154" s="2">
        <v>0.21</v>
      </c>
      <c r="AC154" s="2">
        <v>725764.4</v>
      </c>
      <c r="AD154" s="2">
        <v>15.15</v>
      </c>
      <c r="AE154" s="9">
        <f t="shared" si="102"/>
        <v>3</v>
      </c>
      <c r="AF154" s="9">
        <f t="shared" si="103"/>
        <v>0.018522860492379833</v>
      </c>
      <c r="AG154" s="9">
        <f t="shared" si="104"/>
        <v>26325.869999999995</v>
      </c>
      <c r="AH154" s="9">
        <f t="shared" si="105"/>
        <v>0.7766573838940865</v>
      </c>
      <c r="AI154" s="9">
        <f t="shared" si="106"/>
        <v>0</v>
      </c>
      <c r="AJ154" s="9">
        <f t="shared" si="107"/>
        <v>-0.22253393665158372</v>
      </c>
      <c r="AK154" s="9">
        <f t="shared" si="108"/>
        <v>-2432.5100000000093</v>
      </c>
      <c r="AL154" s="9">
        <f t="shared" si="109"/>
        <v>-2.241725700382439</v>
      </c>
      <c r="AM154" s="9">
        <f t="shared" si="110"/>
        <v>3</v>
      </c>
      <c r="AN154" s="9">
        <f t="shared" si="111"/>
        <v>0.013604220529662508</v>
      </c>
      <c r="AO154" s="9">
        <f t="shared" si="112"/>
        <v>23893.359999999986</v>
      </c>
      <c r="AP154" s="9">
        <f t="shared" si="113"/>
        <v>0.5784283999793693</v>
      </c>
    </row>
    <row r="155" spans="1:42" ht="12">
      <c r="A155" s="66"/>
      <c r="B155" s="44" t="s">
        <v>14</v>
      </c>
      <c r="C155" s="26">
        <f aca="true" t="shared" si="130" ref="C155:N155">SUM(C146:C154)</f>
        <v>13648</v>
      </c>
      <c r="D155" s="32">
        <f t="shared" si="130"/>
        <v>99.99999999999999</v>
      </c>
      <c r="E155" s="45">
        <f t="shared" si="130"/>
        <v>3916979.8700000006</v>
      </c>
      <c r="F155" s="32">
        <f t="shared" si="130"/>
        <v>100</v>
      </c>
      <c r="G155" s="33">
        <f t="shared" si="130"/>
        <v>663</v>
      </c>
      <c r="H155" s="32">
        <f t="shared" si="130"/>
        <v>99.99999999999999</v>
      </c>
      <c r="I155" s="45">
        <f t="shared" si="130"/>
        <v>849279.9299999999</v>
      </c>
      <c r="J155" s="32">
        <f t="shared" si="130"/>
        <v>100</v>
      </c>
      <c r="K155" s="33">
        <f t="shared" si="130"/>
        <v>14311</v>
      </c>
      <c r="L155" s="32">
        <f t="shared" si="130"/>
        <v>100</v>
      </c>
      <c r="M155" s="45">
        <f t="shared" si="130"/>
        <v>4766259.800000001</v>
      </c>
      <c r="N155" s="32">
        <f t="shared" si="130"/>
        <v>99.99999999999997</v>
      </c>
      <c r="O155" s="7">
        <f t="shared" si="121"/>
        <v>13648</v>
      </c>
      <c r="P155" s="23">
        <f t="shared" si="122"/>
        <v>663</v>
      </c>
      <c r="Q155" s="9">
        <f t="shared" si="123"/>
        <v>0</v>
      </c>
      <c r="R155" s="9">
        <f t="shared" si="124"/>
        <v>0</v>
      </c>
      <c r="S155" s="2">
        <v>13031</v>
      </c>
      <c r="T155" s="2">
        <v>100</v>
      </c>
      <c r="U155" s="2">
        <v>3973053.2600000002</v>
      </c>
      <c r="V155" s="2">
        <v>100.00000000000001</v>
      </c>
      <c r="W155" s="2">
        <v>571</v>
      </c>
      <c r="X155" s="2">
        <v>99.99999999999999</v>
      </c>
      <c r="Y155" s="2">
        <v>818318.3300000001</v>
      </c>
      <c r="Z155" s="2">
        <v>100</v>
      </c>
      <c r="AA155" s="2">
        <v>13602</v>
      </c>
      <c r="AB155" s="2">
        <v>99.99999999999999</v>
      </c>
      <c r="AC155" s="2">
        <v>4791371.59</v>
      </c>
      <c r="AD155" s="2">
        <v>100</v>
      </c>
      <c r="AE155" s="9">
        <f t="shared" si="102"/>
        <v>617</v>
      </c>
      <c r="AF155" s="9">
        <f t="shared" si="103"/>
        <v>0</v>
      </c>
      <c r="AG155" s="9">
        <f t="shared" si="104"/>
        <v>-56073.389999999665</v>
      </c>
      <c r="AH155" s="9">
        <f t="shared" si="105"/>
        <v>0</v>
      </c>
      <c r="AI155" s="9">
        <f t="shared" si="106"/>
        <v>92</v>
      </c>
      <c r="AJ155" s="9">
        <f t="shared" si="107"/>
        <v>0</v>
      </c>
      <c r="AK155" s="9">
        <f t="shared" si="108"/>
        <v>30961.59999999986</v>
      </c>
      <c r="AL155" s="9">
        <f t="shared" si="109"/>
        <v>0</v>
      </c>
      <c r="AM155" s="9">
        <f t="shared" si="110"/>
        <v>709</v>
      </c>
      <c r="AN155" s="9">
        <f t="shared" si="111"/>
        <v>0</v>
      </c>
      <c r="AO155" s="9">
        <f t="shared" si="112"/>
        <v>-25111.789999999106</v>
      </c>
      <c r="AP155" s="9">
        <f t="shared" si="113"/>
        <v>0</v>
      </c>
    </row>
    <row r="156" spans="1:42" ht="12" customHeight="1">
      <c r="A156" s="64" t="s">
        <v>61</v>
      </c>
      <c r="B156" s="38" t="s">
        <v>4</v>
      </c>
      <c r="C156" s="26">
        <v>2055</v>
      </c>
      <c r="D156" s="27">
        <f>C156/C165*100</f>
        <v>18.806625789329185</v>
      </c>
      <c r="E156" s="39">
        <v>150414.7</v>
      </c>
      <c r="F156" s="27">
        <f>E156/E165*100</f>
        <v>4.651322268743853</v>
      </c>
      <c r="G156" s="26">
        <v>62</v>
      </c>
      <c r="H156" s="27">
        <f>G156/G165*100</f>
        <v>13.901345291479823</v>
      </c>
      <c r="I156" s="39">
        <v>2873.41</v>
      </c>
      <c r="J156" s="27">
        <f>I156/I165*100</f>
        <v>0.42955325047751264</v>
      </c>
      <c r="K156" s="26">
        <f>C156+G156</f>
        <v>2117</v>
      </c>
      <c r="L156" s="27">
        <f>K156/K165*100</f>
        <v>18.614261848237053</v>
      </c>
      <c r="M156" s="39">
        <f>E156+I156</f>
        <v>153288.11000000002</v>
      </c>
      <c r="N156" s="27">
        <f>M156/M165*100</f>
        <v>3.927709886244289</v>
      </c>
      <c r="O156" s="7">
        <f t="shared" si="121"/>
        <v>2055</v>
      </c>
      <c r="P156" s="23">
        <f t="shared" si="122"/>
        <v>62</v>
      </c>
      <c r="Q156" s="9">
        <f t="shared" si="123"/>
        <v>0</v>
      </c>
      <c r="R156" s="9">
        <f t="shared" si="124"/>
        <v>0</v>
      </c>
      <c r="S156" s="2">
        <v>2072</v>
      </c>
      <c r="T156" s="2">
        <v>19.7</v>
      </c>
      <c r="U156" s="20">
        <v>151414.05</v>
      </c>
      <c r="V156" s="2">
        <v>4.63</v>
      </c>
      <c r="W156" s="20">
        <v>45</v>
      </c>
      <c r="X156" s="2">
        <v>12.23</v>
      </c>
      <c r="Y156" s="2">
        <v>2129.06</v>
      </c>
      <c r="Z156" s="2">
        <v>0.34</v>
      </c>
      <c r="AA156" s="2">
        <v>2117</v>
      </c>
      <c r="AB156" s="2">
        <v>19.45</v>
      </c>
      <c r="AC156" s="2">
        <v>153543.11</v>
      </c>
      <c r="AD156" s="2">
        <v>3.94</v>
      </c>
      <c r="AE156" s="9">
        <f>C156-S156</f>
        <v>-17</v>
      </c>
      <c r="AF156" s="9">
        <f t="shared" si="103"/>
        <v>-0.8933742106708138</v>
      </c>
      <c r="AG156" s="9">
        <f t="shared" si="104"/>
        <v>-999.3499999999767</v>
      </c>
      <c r="AH156" s="9">
        <f t="shared" si="105"/>
        <v>0.021322268743853456</v>
      </c>
      <c r="AI156" s="9">
        <f t="shared" si="106"/>
        <v>17</v>
      </c>
      <c r="AJ156" s="9">
        <f t="shared" si="107"/>
        <v>1.6713452914798221</v>
      </c>
      <c r="AK156" s="9">
        <f t="shared" si="108"/>
        <v>744.3499999999999</v>
      </c>
      <c r="AL156" s="9">
        <f t="shared" si="109"/>
        <v>0.08955325047751261</v>
      </c>
      <c r="AM156" s="9">
        <f t="shared" si="110"/>
        <v>0</v>
      </c>
      <c r="AN156" s="9">
        <f t="shared" si="111"/>
        <v>-0.8357381517629463</v>
      </c>
      <c r="AO156" s="9">
        <f t="shared" si="112"/>
        <v>-254.9999999999709</v>
      </c>
      <c r="AP156" s="9">
        <f t="shared" si="113"/>
        <v>-0.012290113755710763</v>
      </c>
    </row>
    <row r="157" spans="1:42" ht="12">
      <c r="A157" s="65"/>
      <c r="B157" s="40" t="s">
        <v>6</v>
      </c>
      <c r="C157" s="28">
        <v>5767</v>
      </c>
      <c r="D157" s="29">
        <f>C157/C165*100</f>
        <v>52.77752356548</v>
      </c>
      <c r="E157" s="41">
        <v>767682.03</v>
      </c>
      <c r="F157" s="29">
        <f>E157/E165*100</f>
        <v>23.739278949819976</v>
      </c>
      <c r="G157" s="28">
        <v>72</v>
      </c>
      <c r="H157" s="29">
        <f>G157/G165*100</f>
        <v>16.143497757847534</v>
      </c>
      <c r="I157" s="41">
        <v>10793.83</v>
      </c>
      <c r="J157" s="29">
        <f>I157/I165*100</f>
        <v>1.6135966540109803</v>
      </c>
      <c r="K157" s="28">
        <f aca="true" t="shared" si="131" ref="K157:K164">C157+G157</f>
        <v>5839</v>
      </c>
      <c r="L157" s="29">
        <f>K157/K165*100</f>
        <v>51.34089510243559</v>
      </c>
      <c r="M157" s="41">
        <f aca="true" t="shared" si="132" ref="M157:M164">E157+I157</f>
        <v>778475.86</v>
      </c>
      <c r="N157" s="29">
        <f>M157/M165*100</f>
        <v>19.946930858006695</v>
      </c>
      <c r="O157" s="7">
        <f t="shared" si="121"/>
        <v>5767</v>
      </c>
      <c r="P157" s="23">
        <f t="shared" si="122"/>
        <v>72</v>
      </c>
      <c r="Q157" s="9">
        <f t="shared" si="123"/>
        <v>0</v>
      </c>
      <c r="R157" s="9">
        <f t="shared" si="124"/>
        <v>0</v>
      </c>
      <c r="S157" s="2">
        <v>5296</v>
      </c>
      <c r="T157" s="2">
        <v>50.35</v>
      </c>
      <c r="U157" s="20">
        <v>707940.78</v>
      </c>
      <c r="V157" s="2">
        <v>21.64</v>
      </c>
      <c r="W157" s="20">
        <v>69</v>
      </c>
      <c r="X157" s="2">
        <v>18.75</v>
      </c>
      <c r="Y157" s="2">
        <v>10218.56</v>
      </c>
      <c r="Z157" s="2">
        <v>1.64</v>
      </c>
      <c r="AA157" s="2">
        <v>5365</v>
      </c>
      <c r="AB157" s="2">
        <v>49.28</v>
      </c>
      <c r="AC157" s="2">
        <v>718159.34</v>
      </c>
      <c r="AD157" s="2">
        <v>18.45</v>
      </c>
      <c r="AE157" s="9">
        <f t="shared" si="102"/>
        <v>471</v>
      </c>
      <c r="AF157" s="9">
        <f t="shared" si="103"/>
        <v>2.4275235654800014</v>
      </c>
      <c r="AG157" s="9">
        <f t="shared" si="104"/>
        <v>59741.25</v>
      </c>
      <c r="AH157" s="9">
        <f t="shared" si="105"/>
        <v>2.0992789498199755</v>
      </c>
      <c r="AI157" s="9">
        <f t="shared" si="106"/>
        <v>3</v>
      </c>
      <c r="AJ157" s="9">
        <f t="shared" si="107"/>
        <v>-2.606502242152466</v>
      </c>
      <c r="AK157" s="9">
        <f t="shared" si="108"/>
        <v>575.2700000000004</v>
      </c>
      <c r="AL157" s="9">
        <f t="shared" si="109"/>
        <v>-0.02640334598901961</v>
      </c>
      <c r="AM157" s="9">
        <f t="shared" si="110"/>
        <v>474</v>
      </c>
      <c r="AN157" s="9">
        <f t="shared" si="111"/>
        <v>2.0608951024355875</v>
      </c>
      <c r="AO157" s="9">
        <f t="shared" si="112"/>
        <v>60316.52000000002</v>
      </c>
      <c r="AP157" s="9">
        <f t="shared" si="113"/>
        <v>1.4969308580066958</v>
      </c>
    </row>
    <row r="158" spans="1:42" ht="12">
      <c r="A158" s="65"/>
      <c r="B158" s="40" t="s">
        <v>7</v>
      </c>
      <c r="C158" s="28">
        <v>1247</v>
      </c>
      <c r="D158" s="29">
        <f>C158/C165*100</f>
        <v>11.412098471675666</v>
      </c>
      <c r="E158" s="41">
        <v>299261.97</v>
      </c>
      <c r="F158" s="29">
        <f>E158/E165*100</f>
        <v>9.254174394185904</v>
      </c>
      <c r="G158" s="28">
        <v>47</v>
      </c>
      <c r="H158" s="29">
        <f>G158/G165*100</f>
        <v>10.538116591928251</v>
      </c>
      <c r="I158" s="41">
        <v>11394.48</v>
      </c>
      <c r="J158" s="29">
        <f>I158/I165*100</f>
        <v>1.7033893254011814</v>
      </c>
      <c r="K158" s="28">
        <f t="shared" si="131"/>
        <v>1294</v>
      </c>
      <c r="L158" s="29">
        <f>K158/K165*100</f>
        <v>11.377824672469885</v>
      </c>
      <c r="M158" s="41">
        <f t="shared" si="132"/>
        <v>310656.44999999995</v>
      </c>
      <c r="N158" s="29">
        <f>M158/M165*100</f>
        <v>7.959967735857363</v>
      </c>
      <c r="O158" s="7">
        <f t="shared" si="121"/>
        <v>1247</v>
      </c>
      <c r="P158" s="23">
        <f t="shared" si="122"/>
        <v>47</v>
      </c>
      <c r="Q158" s="9">
        <f t="shared" si="123"/>
        <v>0</v>
      </c>
      <c r="R158" s="9">
        <f t="shared" si="124"/>
        <v>0</v>
      </c>
      <c r="S158" s="2">
        <v>1229</v>
      </c>
      <c r="T158" s="2">
        <v>11.68</v>
      </c>
      <c r="U158" s="20">
        <v>295545.62</v>
      </c>
      <c r="V158" s="2">
        <v>9.04</v>
      </c>
      <c r="W158" s="20">
        <v>36</v>
      </c>
      <c r="X158" s="2">
        <v>9.78</v>
      </c>
      <c r="Y158" s="2">
        <v>8753.75</v>
      </c>
      <c r="Z158" s="2">
        <v>1.41</v>
      </c>
      <c r="AA158" s="2">
        <v>1265</v>
      </c>
      <c r="AB158" s="2">
        <v>11.62</v>
      </c>
      <c r="AC158" s="2">
        <v>304299.37</v>
      </c>
      <c r="AD158" s="2">
        <v>7.82</v>
      </c>
      <c r="AE158" s="9">
        <f t="shared" si="102"/>
        <v>18</v>
      </c>
      <c r="AF158" s="9">
        <f t="shared" si="103"/>
        <v>-0.2679015283243338</v>
      </c>
      <c r="AG158" s="9">
        <f t="shared" si="104"/>
        <v>3716.3499999999767</v>
      </c>
      <c r="AH158" s="9">
        <f t="shared" si="105"/>
        <v>0.21417439418590511</v>
      </c>
      <c r="AI158" s="9">
        <f t="shared" si="106"/>
        <v>11</v>
      </c>
      <c r="AJ158" s="9">
        <f t="shared" si="107"/>
        <v>0.7581165919282515</v>
      </c>
      <c r="AK158" s="9">
        <f t="shared" si="108"/>
        <v>2640.7299999999996</v>
      </c>
      <c r="AL158" s="9">
        <f t="shared" si="109"/>
        <v>0.29338932540118146</v>
      </c>
      <c r="AM158" s="9">
        <f t="shared" si="110"/>
        <v>29</v>
      </c>
      <c r="AN158" s="9">
        <f t="shared" si="111"/>
        <v>-0.24217532753011461</v>
      </c>
      <c r="AO158" s="9">
        <f t="shared" si="112"/>
        <v>6357.079999999958</v>
      </c>
      <c r="AP158" s="9">
        <f t="shared" si="113"/>
        <v>0.139967735857363</v>
      </c>
    </row>
    <row r="159" spans="1:42" ht="12">
      <c r="A159" s="65"/>
      <c r="B159" s="40" t="s">
        <v>8</v>
      </c>
      <c r="C159" s="28">
        <v>848</v>
      </c>
      <c r="D159" s="29">
        <f>C159/C165*100</f>
        <v>7.760593026448248</v>
      </c>
      <c r="E159" s="41">
        <v>320285.12</v>
      </c>
      <c r="F159" s="29">
        <f>E159/E165*100</f>
        <v>9.904280040470095</v>
      </c>
      <c r="G159" s="28">
        <v>87</v>
      </c>
      <c r="H159" s="29">
        <f>G159/G165*100</f>
        <v>19.506726457399104</v>
      </c>
      <c r="I159" s="41">
        <v>33785.51</v>
      </c>
      <c r="J159" s="29">
        <f>I159/I165*100</f>
        <v>5.05068042484035</v>
      </c>
      <c r="K159" s="28">
        <f t="shared" si="131"/>
        <v>935</v>
      </c>
      <c r="L159" s="29">
        <f>K159/K165*100</f>
        <v>8.221225710014949</v>
      </c>
      <c r="M159" s="41">
        <f t="shared" si="132"/>
        <v>354070.63</v>
      </c>
      <c r="N159" s="29">
        <f>M159/M165*100</f>
        <v>9.072371718065698</v>
      </c>
      <c r="O159" s="7">
        <f t="shared" si="121"/>
        <v>848</v>
      </c>
      <c r="P159" s="23">
        <f t="shared" si="122"/>
        <v>87</v>
      </c>
      <c r="Q159" s="9">
        <f t="shared" si="123"/>
        <v>0</v>
      </c>
      <c r="R159" s="9">
        <f t="shared" si="124"/>
        <v>0</v>
      </c>
      <c r="S159" s="2">
        <v>875</v>
      </c>
      <c r="T159" s="2">
        <v>8.32</v>
      </c>
      <c r="U159" s="20">
        <v>329599.87</v>
      </c>
      <c r="V159" s="2">
        <v>10.08</v>
      </c>
      <c r="W159" s="20">
        <v>65</v>
      </c>
      <c r="X159" s="2">
        <v>17.66</v>
      </c>
      <c r="Y159" s="2">
        <v>25589.32</v>
      </c>
      <c r="Z159" s="2">
        <v>4.12</v>
      </c>
      <c r="AA159" s="2">
        <v>940</v>
      </c>
      <c r="AB159" s="2">
        <v>8.63</v>
      </c>
      <c r="AC159" s="2">
        <v>355189.19</v>
      </c>
      <c r="AD159" s="2">
        <v>9.13</v>
      </c>
      <c r="AE159" s="9">
        <f t="shared" si="102"/>
        <v>-27</v>
      </c>
      <c r="AF159" s="9">
        <f t="shared" si="103"/>
        <v>-0.5594069735517522</v>
      </c>
      <c r="AG159" s="9">
        <f t="shared" si="104"/>
        <v>-9314.75</v>
      </c>
      <c r="AH159" s="9">
        <f t="shared" si="105"/>
        <v>-0.17571995952990527</v>
      </c>
      <c r="AI159" s="9">
        <f t="shared" si="106"/>
        <v>22</v>
      </c>
      <c r="AJ159" s="9">
        <f t="shared" si="107"/>
        <v>1.8467264573991038</v>
      </c>
      <c r="AK159" s="9">
        <f t="shared" si="108"/>
        <v>8196.190000000002</v>
      </c>
      <c r="AL159" s="9">
        <f t="shared" si="109"/>
        <v>0.9306804248403502</v>
      </c>
      <c r="AM159" s="9">
        <f t="shared" si="110"/>
        <v>-5</v>
      </c>
      <c r="AN159" s="9">
        <f t="shared" si="111"/>
        <v>-0.40877428998505216</v>
      </c>
      <c r="AO159" s="9">
        <f t="shared" si="112"/>
        <v>-1118.5599999999977</v>
      </c>
      <c r="AP159" s="9">
        <f t="shared" si="113"/>
        <v>-0.057628281934302805</v>
      </c>
    </row>
    <row r="160" spans="1:42" ht="12">
      <c r="A160" s="65"/>
      <c r="B160" s="40" t="s">
        <v>9</v>
      </c>
      <c r="C160" s="28">
        <v>533</v>
      </c>
      <c r="D160" s="29">
        <f>C160/C165*100</f>
        <v>4.87782556968976</v>
      </c>
      <c r="E160" s="41">
        <v>372203.3</v>
      </c>
      <c r="F160" s="29">
        <f>E160/E165*100</f>
        <v>11.509762661428363</v>
      </c>
      <c r="G160" s="28">
        <v>68</v>
      </c>
      <c r="H160" s="29">
        <f>G160/G165*100</f>
        <v>15.246636771300448</v>
      </c>
      <c r="I160" s="41">
        <v>46952.24</v>
      </c>
      <c r="J160" s="29">
        <f>I160/I165*100</f>
        <v>7.019007837099575</v>
      </c>
      <c r="K160" s="28">
        <f t="shared" si="131"/>
        <v>601</v>
      </c>
      <c r="L160" s="29">
        <f>K160/K165*100</f>
        <v>5.284445616811747</v>
      </c>
      <c r="M160" s="41">
        <f t="shared" si="132"/>
        <v>419155.54</v>
      </c>
      <c r="N160" s="29">
        <f>M160/M165*100</f>
        <v>10.740046037047906</v>
      </c>
      <c r="O160" s="7">
        <f t="shared" si="121"/>
        <v>533</v>
      </c>
      <c r="P160" s="23">
        <f t="shared" si="122"/>
        <v>68</v>
      </c>
      <c r="Q160" s="9">
        <f t="shared" si="123"/>
        <v>0</v>
      </c>
      <c r="R160" s="9">
        <f t="shared" si="124"/>
        <v>0</v>
      </c>
      <c r="S160" s="2">
        <v>558</v>
      </c>
      <c r="T160" s="2">
        <v>5.31</v>
      </c>
      <c r="U160" s="20">
        <v>386984.92</v>
      </c>
      <c r="V160" s="2">
        <v>11.83</v>
      </c>
      <c r="W160" s="20">
        <v>59</v>
      </c>
      <c r="X160" s="2">
        <v>16.03</v>
      </c>
      <c r="Y160" s="2">
        <v>41600.53</v>
      </c>
      <c r="Z160" s="2">
        <v>6.7</v>
      </c>
      <c r="AA160" s="2">
        <v>617</v>
      </c>
      <c r="AB160" s="2">
        <v>5.67</v>
      </c>
      <c r="AC160" s="2">
        <v>428585.45</v>
      </c>
      <c r="AD160" s="2">
        <v>11.01</v>
      </c>
      <c r="AE160" s="9">
        <f>C160-S160</f>
        <v>-25</v>
      </c>
      <c r="AF160" s="9">
        <f t="shared" si="103"/>
        <v>-0.4321744303102397</v>
      </c>
      <c r="AG160" s="9">
        <f t="shared" si="104"/>
        <v>-14781.619999999995</v>
      </c>
      <c r="AH160" s="9">
        <f t="shared" si="105"/>
        <v>-0.32023733857163705</v>
      </c>
      <c r="AI160" s="9">
        <f t="shared" si="106"/>
        <v>9</v>
      </c>
      <c r="AJ160" s="9">
        <f t="shared" si="107"/>
        <v>-0.7833632286995531</v>
      </c>
      <c r="AK160" s="9">
        <f t="shared" si="108"/>
        <v>5351.709999999999</v>
      </c>
      <c r="AL160" s="9">
        <f t="shared" si="109"/>
        <v>0.3190078370995746</v>
      </c>
      <c r="AM160" s="9">
        <f t="shared" si="110"/>
        <v>-16</v>
      </c>
      <c r="AN160" s="9">
        <f t="shared" si="111"/>
        <v>-0.38555438318825264</v>
      </c>
      <c r="AO160" s="9">
        <f t="shared" si="112"/>
        <v>-9429.910000000033</v>
      </c>
      <c r="AP160" s="9">
        <f t="shared" si="113"/>
        <v>-0.2699539629520942</v>
      </c>
    </row>
    <row r="161" spans="1:42" ht="12">
      <c r="A161" s="65"/>
      <c r="B161" s="40" t="s">
        <v>10</v>
      </c>
      <c r="C161" s="28">
        <v>289</v>
      </c>
      <c r="D161" s="29">
        <f>C161/C165*100</f>
        <v>2.6448247460419143</v>
      </c>
      <c r="E161" s="41">
        <v>402106.49</v>
      </c>
      <c r="F161" s="29">
        <f>E161/E165*100</f>
        <v>12.434468647967435</v>
      </c>
      <c r="G161" s="28">
        <v>63</v>
      </c>
      <c r="H161" s="29">
        <f>G161/G165*100</f>
        <v>14.125560538116591</v>
      </c>
      <c r="I161" s="41">
        <v>88270.04</v>
      </c>
      <c r="J161" s="29">
        <f>I161/I165*100</f>
        <v>13.19570914063084</v>
      </c>
      <c r="K161" s="28">
        <f t="shared" si="131"/>
        <v>352</v>
      </c>
      <c r="L161" s="29">
        <f>K161/K165*100</f>
        <v>3.095049679064451</v>
      </c>
      <c r="M161" s="41">
        <f t="shared" si="132"/>
        <v>490376.52999999997</v>
      </c>
      <c r="N161" s="29">
        <f>M161/M165*100</f>
        <v>12.56494547987557</v>
      </c>
      <c r="O161" s="7">
        <f t="shared" si="121"/>
        <v>289</v>
      </c>
      <c r="P161" s="23">
        <f t="shared" si="122"/>
        <v>63</v>
      </c>
      <c r="Q161" s="9">
        <f t="shared" si="123"/>
        <v>0</v>
      </c>
      <c r="R161" s="9">
        <f t="shared" si="124"/>
        <v>0</v>
      </c>
      <c r="S161" s="2">
        <v>283</v>
      </c>
      <c r="T161" s="2">
        <v>2.69</v>
      </c>
      <c r="U161" s="20">
        <v>394628.63</v>
      </c>
      <c r="V161" s="2">
        <v>12.06</v>
      </c>
      <c r="W161" s="20">
        <v>49</v>
      </c>
      <c r="X161" s="2">
        <v>13.32</v>
      </c>
      <c r="Y161" s="2">
        <v>67208.25</v>
      </c>
      <c r="Z161" s="2">
        <v>10.82</v>
      </c>
      <c r="AA161" s="2">
        <v>332</v>
      </c>
      <c r="AB161" s="2">
        <v>3.05</v>
      </c>
      <c r="AC161" s="2">
        <v>461836.88</v>
      </c>
      <c r="AD161" s="2">
        <v>11.87</v>
      </c>
      <c r="AE161" s="9">
        <f t="shared" si="102"/>
        <v>6</v>
      </c>
      <c r="AF161" s="9">
        <f t="shared" si="103"/>
        <v>-0.04517525395808564</v>
      </c>
      <c r="AG161" s="9">
        <f t="shared" si="104"/>
        <v>7477.859999999986</v>
      </c>
      <c r="AH161" s="9">
        <f t="shared" si="105"/>
        <v>0.3744686479674346</v>
      </c>
      <c r="AI161" s="9">
        <f t="shared" si="106"/>
        <v>14</v>
      </c>
      <c r="AJ161" s="9">
        <f t="shared" si="107"/>
        <v>0.8055605381165911</v>
      </c>
      <c r="AK161" s="9">
        <f t="shared" si="108"/>
        <v>21061.789999999994</v>
      </c>
      <c r="AL161" s="9">
        <f t="shared" si="109"/>
        <v>2.375709140630839</v>
      </c>
      <c r="AM161" s="9">
        <f t="shared" si="110"/>
        <v>20</v>
      </c>
      <c r="AN161" s="9">
        <f t="shared" si="111"/>
        <v>0.04504967906445101</v>
      </c>
      <c r="AO161" s="9">
        <f t="shared" si="112"/>
        <v>28539.649999999965</v>
      </c>
      <c r="AP161" s="9">
        <f t="shared" si="113"/>
        <v>0.694945479875571</v>
      </c>
    </row>
    <row r="162" spans="1:42" ht="12">
      <c r="A162" s="65"/>
      <c r="B162" s="40" t="s">
        <v>11</v>
      </c>
      <c r="C162" s="28">
        <v>151</v>
      </c>
      <c r="D162" s="29">
        <f>C162/C165*100</f>
        <v>1.3818980507001006</v>
      </c>
      <c r="E162" s="41">
        <v>449169.56</v>
      </c>
      <c r="F162" s="29">
        <f>E162/E165*100</f>
        <v>13.889815136884081</v>
      </c>
      <c r="G162" s="28">
        <v>33</v>
      </c>
      <c r="H162" s="29">
        <f>G162/G165*100</f>
        <v>7.399103139013453</v>
      </c>
      <c r="I162" s="41">
        <v>94971.96</v>
      </c>
      <c r="J162" s="29">
        <f>I162/I165*100</f>
        <v>14.197595930347678</v>
      </c>
      <c r="K162" s="28">
        <f t="shared" si="131"/>
        <v>184</v>
      </c>
      <c r="L162" s="29">
        <f>K162/K165*100</f>
        <v>1.6178668776927811</v>
      </c>
      <c r="M162" s="41">
        <f t="shared" si="132"/>
        <v>544141.52</v>
      </c>
      <c r="N162" s="29">
        <f>M162/M165*100</f>
        <v>13.942568850382422</v>
      </c>
      <c r="O162" s="7">
        <f t="shared" si="121"/>
        <v>151</v>
      </c>
      <c r="P162" s="23">
        <f t="shared" si="122"/>
        <v>33</v>
      </c>
      <c r="Q162" s="9">
        <f t="shared" si="123"/>
        <v>0</v>
      </c>
      <c r="R162" s="9">
        <f t="shared" si="124"/>
        <v>0</v>
      </c>
      <c r="S162" s="2">
        <v>161</v>
      </c>
      <c r="T162" s="2">
        <v>1.53</v>
      </c>
      <c r="U162" s="20">
        <v>484428.76</v>
      </c>
      <c r="V162" s="2">
        <v>14.81</v>
      </c>
      <c r="W162" s="20">
        <v>31</v>
      </c>
      <c r="X162" s="2">
        <v>8.42</v>
      </c>
      <c r="Y162" s="2">
        <v>87133.64</v>
      </c>
      <c r="Z162" s="2">
        <v>14.02</v>
      </c>
      <c r="AA162" s="2">
        <v>192</v>
      </c>
      <c r="AB162" s="2">
        <v>1.76</v>
      </c>
      <c r="AC162" s="2">
        <v>571562.4</v>
      </c>
      <c r="AD162" s="2">
        <v>14.68</v>
      </c>
      <c r="AE162" s="9">
        <f t="shared" si="102"/>
        <v>-10</v>
      </c>
      <c r="AF162" s="9">
        <f t="shared" si="103"/>
        <v>-0.1481019492998994</v>
      </c>
      <c r="AG162" s="9">
        <f t="shared" si="104"/>
        <v>-35259.20000000001</v>
      </c>
      <c r="AH162" s="9">
        <f t="shared" si="105"/>
        <v>-0.9201848631159191</v>
      </c>
      <c r="AI162" s="9">
        <f t="shared" si="106"/>
        <v>2</v>
      </c>
      <c r="AJ162" s="9">
        <f t="shared" si="107"/>
        <v>-1.0208968609865465</v>
      </c>
      <c r="AK162" s="9">
        <f t="shared" si="108"/>
        <v>7838.320000000007</v>
      </c>
      <c r="AL162" s="9">
        <f t="shared" si="109"/>
        <v>0.17759593034767818</v>
      </c>
      <c r="AM162" s="9">
        <f t="shared" si="110"/>
        <v>-8</v>
      </c>
      <c r="AN162" s="9">
        <f t="shared" si="111"/>
        <v>-0.14213312230721886</v>
      </c>
      <c r="AO162" s="9">
        <f t="shared" si="112"/>
        <v>-27420.880000000005</v>
      </c>
      <c r="AP162" s="9">
        <f t="shared" si="113"/>
        <v>-0.7374311496175778</v>
      </c>
    </row>
    <row r="163" spans="1:42" ht="12">
      <c r="A163" s="65"/>
      <c r="B163" s="40" t="s">
        <v>12</v>
      </c>
      <c r="C163" s="28">
        <v>25</v>
      </c>
      <c r="D163" s="29">
        <f>C163/C165*100</f>
        <v>0.22879106799670543</v>
      </c>
      <c r="E163" s="41">
        <v>154159.01</v>
      </c>
      <c r="F163" s="29">
        <f>E163/E165*100</f>
        <v>4.76710877421227</v>
      </c>
      <c r="G163" s="28">
        <v>6</v>
      </c>
      <c r="H163" s="29">
        <f>G163/G165*100</f>
        <v>1.345291479820628</v>
      </c>
      <c r="I163" s="41">
        <v>40291.67</v>
      </c>
      <c r="J163" s="29">
        <f>I163/I165*100</f>
        <v>6.023302562344838</v>
      </c>
      <c r="K163" s="28">
        <f t="shared" si="131"/>
        <v>31</v>
      </c>
      <c r="L163" s="29">
        <f>K163/K165*100</f>
        <v>0.27257539787215335</v>
      </c>
      <c r="M163" s="41">
        <f t="shared" si="132"/>
        <v>194450.68</v>
      </c>
      <c r="N163" s="29">
        <f>M163/M165*100</f>
        <v>4.982420738457305</v>
      </c>
      <c r="O163" s="7">
        <f t="shared" si="121"/>
        <v>25</v>
      </c>
      <c r="P163" s="23">
        <f t="shared" si="122"/>
        <v>6</v>
      </c>
      <c r="Q163" s="9">
        <f t="shared" si="123"/>
        <v>0</v>
      </c>
      <c r="R163" s="9">
        <f t="shared" si="124"/>
        <v>0</v>
      </c>
      <c r="S163" s="2">
        <v>33</v>
      </c>
      <c r="T163" s="2">
        <v>0.31</v>
      </c>
      <c r="U163" s="20">
        <v>207836.84</v>
      </c>
      <c r="V163" s="2">
        <v>6.35</v>
      </c>
      <c r="W163" s="20">
        <v>6</v>
      </c>
      <c r="X163" s="2">
        <v>1.63</v>
      </c>
      <c r="Y163" s="2">
        <v>39331.21</v>
      </c>
      <c r="Z163" s="2">
        <v>6.33</v>
      </c>
      <c r="AA163" s="2">
        <v>39</v>
      </c>
      <c r="AB163" s="2">
        <v>0.36</v>
      </c>
      <c r="AC163" s="2">
        <v>247168.05</v>
      </c>
      <c r="AD163" s="2">
        <v>6.35</v>
      </c>
      <c r="AE163" s="9">
        <f t="shared" si="102"/>
        <v>-8</v>
      </c>
      <c r="AF163" s="9">
        <f t="shared" si="103"/>
        <v>-0.08120893200329457</v>
      </c>
      <c r="AG163" s="9">
        <f t="shared" si="104"/>
        <v>-53677.82999999999</v>
      </c>
      <c r="AH163" s="9">
        <f t="shared" si="105"/>
        <v>-1.58289122578773</v>
      </c>
      <c r="AI163" s="9">
        <f t="shared" si="106"/>
        <v>0</v>
      </c>
      <c r="AJ163" s="9">
        <f t="shared" si="107"/>
        <v>-0.284708520179372</v>
      </c>
      <c r="AK163" s="9">
        <f t="shared" si="108"/>
        <v>960.4599999999991</v>
      </c>
      <c r="AL163" s="9">
        <f t="shared" si="109"/>
        <v>-0.30669743765516166</v>
      </c>
      <c r="AM163" s="9">
        <f t="shared" si="110"/>
        <v>-8</v>
      </c>
      <c r="AN163" s="9">
        <f t="shared" si="111"/>
        <v>-0.08742460212784664</v>
      </c>
      <c r="AO163" s="9">
        <f t="shared" si="112"/>
        <v>-52717.369999999995</v>
      </c>
      <c r="AP163" s="9">
        <f t="shared" si="113"/>
        <v>-1.3675792615426943</v>
      </c>
    </row>
    <row r="164" spans="1:42" ht="12">
      <c r="A164" s="65"/>
      <c r="B164" s="42" t="s">
        <v>13</v>
      </c>
      <c r="C164" s="30">
        <v>12</v>
      </c>
      <c r="D164" s="31">
        <f>C164/C165*100</f>
        <v>0.10981971263841858</v>
      </c>
      <c r="E164" s="43">
        <v>318522.99</v>
      </c>
      <c r="F164" s="31">
        <f>E164/E165*100</f>
        <v>9.849789126288025</v>
      </c>
      <c r="G164" s="30">
        <v>8</v>
      </c>
      <c r="H164" s="31">
        <f>G164/G165*100</f>
        <v>1.7937219730941705</v>
      </c>
      <c r="I164" s="43">
        <v>339596.73</v>
      </c>
      <c r="J164" s="31">
        <f>I164/I165*100</f>
        <v>50.76716487484704</v>
      </c>
      <c r="K164" s="28">
        <f t="shared" si="131"/>
        <v>20</v>
      </c>
      <c r="L164" s="31">
        <f>K164/K165*100</f>
        <v>0.17585509540138927</v>
      </c>
      <c r="M164" s="43">
        <f t="shared" si="132"/>
        <v>658119.72</v>
      </c>
      <c r="N164" s="31">
        <f>M164/M165*100</f>
        <v>16.86303869606275</v>
      </c>
      <c r="O164" s="7">
        <f t="shared" si="121"/>
        <v>12</v>
      </c>
      <c r="P164" s="23">
        <f t="shared" si="122"/>
        <v>8</v>
      </c>
      <c r="Q164" s="9">
        <f t="shared" si="123"/>
        <v>0</v>
      </c>
      <c r="R164" s="9">
        <f t="shared" si="124"/>
        <v>0</v>
      </c>
      <c r="S164" s="2">
        <v>11</v>
      </c>
      <c r="T164" s="2">
        <v>0.1</v>
      </c>
      <c r="U164" s="20">
        <v>312612.01</v>
      </c>
      <c r="V164" s="2">
        <v>9.56</v>
      </c>
      <c r="W164" s="20">
        <v>8</v>
      </c>
      <c r="X164" s="2">
        <v>2.17</v>
      </c>
      <c r="Y164" s="2">
        <v>339357.84</v>
      </c>
      <c r="Z164" s="2">
        <v>54.62</v>
      </c>
      <c r="AA164" s="2">
        <v>19</v>
      </c>
      <c r="AB164" s="2">
        <v>0.17</v>
      </c>
      <c r="AC164" s="2">
        <v>651969.85</v>
      </c>
      <c r="AD164" s="2">
        <v>16.75</v>
      </c>
      <c r="AE164" s="9">
        <f t="shared" si="102"/>
        <v>1</v>
      </c>
      <c r="AF164" s="9">
        <f t="shared" si="103"/>
        <v>0.009819712638418576</v>
      </c>
      <c r="AG164" s="9">
        <f t="shared" si="104"/>
        <v>5910.979999999981</v>
      </c>
      <c r="AH164" s="9">
        <f t="shared" si="105"/>
        <v>0.28978912628802433</v>
      </c>
      <c r="AI164" s="9">
        <f t="shared" si="106"/>
        <v>0</v>
      </c>
      <c r="AJ164" s="9">
        <f t="shared" si="107"/>
        <v>-0.37627802690582945</v>
      </c>
      <c r="AK164" s="9">
        <f t="shared" si="108"/>
        <v>238.88999999995576</v>
      </c>
      <c r="AL164" s="9">
        <f t="shared" si="109"/>
        <v>-3.852835125152957</v>
      </c>
      <c r="AM164" s="9">
        <f t="shared" si="110"/>
        <v>1</v>
      </c>
      <c r="AN164" s="9">
        <f t="shared" si="111"/>
        <v>0.00585509540138926</v>
      </c>
      <c r="AO164" s="9">
        <f t="shared" si="112"/>
        <v>6149.869999999995</v>
      </c>
      <c r="AP164" s="9">
        <f t="shared" si="113"/>
        <v>0.1130386960627483</v>
      </c>
    </row>
    <row r="165" spans="1:42" ht="12">
      <c r="A165" s="66"/>
      <c r="B165" s="44" t="s">
        <v>14</v>
      </c>
      <c r="C165" s="26">
        <f aca="true" t="shared" si="133" ref="C165:N165">SUM(C156:C164)</f>
        <v>10927</v>
      </c>
      <c r="D165" s="32">
        <f t="shared" si="133"/>
        <v>100</v>
      </c>
      <c r="E165" s="45">
        <f t="shared" si="133"/>
        <v>3233805.17</v>
      </c>
      <c r="F165" s="32">
        <f t="shared" si="133"/>
        <v>100.00000000000001</v>
      </c>
      <c r="G165" s="33">
        <f t="shared" si="133"/>
        <v>446</v>
      </c>
      <c r="H165" s="32">
        <f t="shared" si="133"/>
        <v>99.99999999999999</v>
      </c>
      <c r="I165" s="45">
        <f t="shared" si="133"/>
        <v>668929.87</v>
      </c>
      <c r="J165" s="32">
        <f t="shared" si="133"/>
        <v>100</v>
      </c>
      <c r="K165" s="33">
        <f t="shared" si="133"/>
        <v>11373</v>
      </c>
      <c r="L165" s="32">
        <f t="shared" si="133"/>
        <v>100</v>
      </c>
      <c r="M165" s="45">
        <f t="shared" si="133"/>
        <v>3902735.04</v>
      </c>
      <c r="N165" s="32">
        <f t="shared" si="133"/>
        <v>100</v>
      </c>
      <c r="O165" s="7">
        <f t="shared" si="121"/>
        <v>10927</v>
      </c>
      <c r="P165" s="23">
        <f t="shared" si="122"/>
        <v>446</v>
      </c>
      <c r="Q165" s="9">
        <f t="shared" si="123"/>
        <v>0</v>
      </c>
      <c r="R165" s="9">
        <f t="shared" si="124"/>
        <v>0</v>
      </c>
      <c r="S165" s="2">
        <v>10518</v>
      </c>
      <c r="T165" s="2">
        <v>99.98999999999998</v>
      </c>
      <c r="U165" s="2">
        <v>3270991.4799999995</v>
      </c>
      <c r="V165" s="2">
        <v>100</v>
      </c>
      <c r="W165" s="2">
        <v>368</v>
      </c>
      <c r="X165" s="2">
        <v>99.99000000000001</v>
      </c>
      <c r="Y165" s="2">
        <v>621322.16</v>
      </c>
      <c r="Z165" s="2">
        <v>100</v>
      </c>
      <c r="AA165" s="2">
        <v>10886</v>
      </c>
      <c r="AB165" s="2">
        <v>99.99000000000001</v>
      </c>
      <c r="AC165" s="2">
        <v>3892313.6399999997</v>
      </c>
      <c r="AD165" s="2">
        <v>100</v>
      </c>
      <c r="AE165" s="9">
        <f t="shared" si="102"/>
        <v>409</v>
      </c>
      <c r="AF165" s="9">
        <f t="shared" si="103"/>
        <v>0.010000000000019327</v>
      </c>
      <c r="AG165" s="9">
        <f t="shared" si="104"/>
        <v>-37186.30999999959</v>
      </c>
      <c r="AH165" s="9">
        <f t="shared" si="105"/>
        <v>0</v>
      </c>
      <c r="AI165" s="9">
        <f t="shared" si="106"/>
        <v>78</v>
      </c>
      <c r="AJ165" s="9">
        <f t="shared" si="107"/>
        <v>0.009999999999976694</v>
      </c>
      <c r="AK165" s="9">
        <f t="shared" si="108"/>
        <v>47607.70999999996</v>
      </c>
      <c r="AL165" s="9">
        <f t="shared" si="109"/>
        <v>0</v>
      </c>
      <c r="AM165" s="9">
        <f t="shared" si="110"/>
        <v>487</v>
      </c>
      <c r="AN165" s="9">
        <f t="shared" si="111"/>
        <v>0.009999999999990905</v>
      </c>
      <c r="AO165" s="9">
        <f t="shared" si="112"/>
        <v>10421.400000000373</v>
      </c>
      <c r="AP165" s="9">
        <f t="shared" si="113"/>
        <v>0</v>
      </c>
    </row>
    <row r="166" spans="1:42" ht="12" customHeight="1">
      <c r="A166" s="64" t="s">
        <v>62</v>
      </c>
      <c r="B166" s="38" t="s">
        <v>4</v>
      </c>
      <c r="C166" s="26">
        <v>6586</v>
      </c>
      <c r="D166" s="27">
        <f>C166/C175*100</f>
        <v>35.883186226435654</v>
      </c>
      <c r="E166" s="39">
        <v>490088.24</v>
      </c>
      <c r="F166" s="27">
        <f>E166/E175*100</f>
        <v>13.753264791489597</v>
      </c>
      <c r="G166" s="26">
        <v>229</v>
      </c>
      <c r="H166" s="27">
        <f>G166/G175*100</f>
        <v>32.997118155619596</v>
      </c>
      <c r="I166" s="39">
        <v>19930.57</v>
      </c>
      <c r="J166" s="27">
        <f>I166/I175*100</f>
        <v>4.719167709427678</v>
      </c>
      <c r="K166" s="26">
        <f>C166+G166</f>
        <v>6815</v>
      </c>
      <c r="L166" s="27">
        <f>K166/K175*100</f>
        <v>35.77803443931121</v>
      </c>
      <c r="M166" s="39">
        <f>E166+I166</f>
        <v>510018.81</v>
      </c>
      <c r="N166" s="27">
        <f>M166/M175*100</f>
        <v>12.796010226716065</v>
      </c>
      <c r="O166" s="7">
        <f t="shared" si="121"/>
        <v>6586</v>
      </c>
      <c r="P166" s="23">
        <f t="shared" si="122"/>
        <v>229</v>
      </c>
      <c r="Q166" s="9">
        <f t="shared" si="123"/>
        <v>0</v>
      </c>
      <c r="R166" s="9">
        <f t="shared" si="124"/>
        <v>0</v>
      </c>
      <c r="S166" s="2">
        <v>4052</v>
      </c>
      <c r="T166" s="2">
        <v>27.86</v>
      </c>
      <c r="U166" s="20">
        <v>286039.82</v>
      </c>
      <c r="V166" s="2">
        <v>8.12</v>
      </c>
      <c r="W166" s="20">
        <v>61</v>
      </c>
      <c r="X166" s="2">
        <v>16.99</v>
      </c>
      <c r="Y166" s="2">
        <v>3510.15</v>
      </c>
      <c r="Z166" s="2">
        <v>0.85</v>
      </c>
      <c r="AA166" s="2">
        <v>4113</v>
      </c>
      <c r="AB166" s="2">
        <v>27.6</v>
      </c>
      <c r="AC166" s="2">
        <v>289549.97000000003</v>
      </c>
      <c r="AD166" s="2">
        <v>7.35</v>
      </c>
      <c r="AE166" s="9">
        <f t="shared" si="102"/>
        <v>2534</v>
      </c>
      <c r="AF166" s="9">
        <f t="shared" si="103"/>
        <v>8.023186226435655</v>
      </c>
      <c r="AG166" s="9">
        <f t="shared" si="104"/>
        <v>204048.41999999998</v>
      </c>
      <c r="AH166" s="9">
        <f t="shared" si="105"/>
        <v>5.633264791489598</v>
      </c>
      <c r="AI166" s="9">
        <f t="shared" si="106"/>
        <v>168</v>
      </c>
      <c r="AJ166" s="9">
        <f t="shared" si="107"/>
        <v>16.007118155619597</v>
      </c>
      <c r="AK166" s="9">
        <f t="shared" si="108"/>
        <v>16420.42</v>
      </c>
      <c r="AL166" s="9">
        <f t="shared" si="109"/>
        <v>3.869167709427678</v>
      </c>
      <c r="AM166" s="9">
        <f t="shared" si="110"/>
        <v>2702</v>
      </c>
      <c r="AN166" s="9">
        <f t="shared" si="111"/>
        <v>8.178034439311212</v>
      </c>
      <c r="AO166" s="9">
        <f t="shared" si="112"/>
        <v>220468.83999999997</v>
      </c>
      <c r="AP166" s="9">
        <f t="shared" si="113"/>
        <v>5.446010226716066</v>
      </c>
    </row>
    <row r="167" spans="1:42" ht="12">
      <c r="A167" s="65"/>
      <c r="B167" s="40" t="s">
        <v>6</v>
      </c>
      <c r="C167" s="28">
        <v>8763</v>
      </c>
      <c r="D167" s="29">
        <f>C167/C175*100</f>
        <v>47.744360902255636</v>
      </c>
      <c r="E167" s="41">
        <v>1262529.97</v>
      </c>
      <c r="F167" s="29">
        <f>E167/E175*100</f>
        <v>35.43016862555489</v>
      </c>
      <c r="G167" s="28">
        <v>207</v>
      </c>
      <c r="H167" s="29">
        <f>G167/G175*100</f>
        <v>29.827089337175792</v>
      </c>
      <c r="I167" s="41">
        <v>50724.4</v>
      </c>
      <c r="J167" s="29">
        <f>I167/I175*100</f>
        <v>12.010542124991574</v>
      </c>
      <c r="K167" s="28">
        <f aca="true" t="shared" si="134" ref="K167:K174">C167+G167</f>
        <v>8970</v>
      </c>
      <c r="L167" s="29">
        <f>K167/K175*100</f>
        <v>47.09155816883662</v>
      </c>
      <c r="M167" s="41">
        <f aca="true" t="shared" si="135" ref="M167:M174">E167+I167</f>
        <v>1313254.3699999999</v>
      </c>
      <c r="N167" s="29">
        <f>M167/M175*100</f>
        <v>32.94862075537873</v>
      </c>
      <c r="O167" s="7">
        <f t="shared" si="121"/>
        <v>8763</v>
      </c>
      <c r="P167" s="23">
        <f t="shared" si="122"/>
        <v>207</v>
      </c>
      <c r="Q167" s="9">
        <f t="shared" si="123"/>
        <v>0</v>
      </c>
      <c r="R167" s="9">
        <f t="shared" si="124"/>
        <v>0</v>
      </c>
      <c r="S167" s="2">
        <v>7339</v>
      </c>
      <c r="T167" s="2">
        <v>50.46</v>
      </c>
      <c r="U167" s="20">
        <v>962634.71</v>
      </c>
      <c r="V167" s="2">
        <v>27.32</v>
      </c>
      <c r="W167" s="20">
        <v>84</v>
      </c>
      <c r="X167" s="2">
        <v>23.4</v>
      </c>
      <c r="Y167" s="2">
        <v>11550.87</v>
      </c>
      <c r="Z167" s="2">
        <v>2.78</v>
      </c>
      <c r="AA167" s="2">
        <v>7423</v>
      </c>
      <c r="AB167" s="2">
        <v>49.81</v>
      </c>
      <c r="AC167" s="2">
        <v>974185.58</v>
      </c>
      <c r="AD167" s="2">
        <v>24.74</v>
      </c>
      <c r="AE167" s="9">
        <f t="shared" si="102"/>
        <v>1424</v>
      </c>
      <c r="AF167" s="9">
        <f t="shared" si="103"/>
        <v>-2.715639097744365</v>
      </c>
      <c r="AG167" s="9">
        <f t="shared" si="104"/>
        <v>299895.26</v>
      </c>
      <c r="AH167" s="9">
        <f t="shared" si="105"/>
        <v>8.110168625554891</v>
      </c>
      <c r="AI167" s="9">
        <f t="shared" si="106"/>
        <v>123</v>
      </c>
      <c r="AJ167" s="9">
        <f t="shared" si="107"/>
        <v>6.427089337175794</v>
      </c>
      <c r="AK167" s="9">
        <f t="shared" si="108"/>
        <v>39173.53</v>
      </c>
      <c r="AL167" s="9">
        <f t="shared" si="109"/>
        <v>9.230542124991574</v>
      </c>
      <c r="AM167" s="9">
        <f t="shared" si="110"/>
        <v>1547</v>
      </c>
      <c r="AN167" s="9">
        <f t="shared" si="111"/>
        <v>-2.718441831163382</v>
      </c>
      <c r="AO167" s="9">
        <f t="shared" si="112"/>
        <v>339068.7899999999</v>
      </c>
      <c r="AP167" s="9">
        <f t="shared" si="113"/>
        <v>8.208620755378728</v>
      </c>
    </row>
    <row r="168" spans="1:42" ht="12">
      <c r="A168" s="65"/>
      <c r="B168" s="40" t="s">
        <v>7</v>
      </c>
      <c r="C168" s="28">
        <v>1676</v>
      </c>
      <c r="D168" s="29">
        <f>C168/C175*100</f>
        <v>9.131524463332244</v>
      </c>
      <c r="E168" s="41">
        <v>461848.92</v>
      </c>
      <c r="F168" s="29">
        <f>E168/E175*100</f>
        <v>12.96078944971929</v>
      </c>
      <c r="G168" s="28">
        <v>81</v>
      </c>
      <c r="H168" s="29">
        <f>G168/G175*100</f>
        <v>11.671469740634006</v>
      </c>
      <c r="I168" s="41">
        <v>23451.09</v>
      </c>
      <c r="J168" s="29">
        <f>I168/I175*100</f>
        <v>5.552757732412185</v>
      </c>
      <c r="K168" s="28">
        <f t="shared" si="134"/>
        <v>1757</v>
      </c>
      <c r="L168" s="29">
        <f>K168/K175*100</f>
        <v>9.224065518689626</v>
      </c>
      <c r="M168" s="41">
        <f t="shared" si="135"/>
        <v>485300.01</v>
      </c>
      <c r="N168" s="29">
        <f>M168/M175*100</f>
        <v>12.175833065814588</v>
      </c>
      <c r="O168" s="7">
        <f t="shared" si="121"/>
        <v>1676</v>
      </c>
      <c r="P168" s="23">
        <f t="shared" si="122"/>
        <v>81</v>
      </c>
      <c r="Q168" s="9">
        <f t="shared" si="123"/>
        <v>0</v>
      </c>
      <c r="R168" s="9">
        <f t="shared" si="124"/>
        <v>0</v>
      </c>
      <c r="S168" s="2">
        <v>1670</v>
      </c>
      <c r="T168" s="2">
        <v>11.48</v>
      </c>
      <c r="U168" s="20">
        <v>392821.42</v>
      </c>
      <c r="V168" s="2">
        <v>11.15</v>
      </c>
      <c r="W168" s="20">
        <v>48</v>
      </c>
      <c r="X168" s="2">
        <v>13.37</v>
      </c>
      <c r="Y168" s="2">
        <v>11507.24</v>
      </c>
      <c r="Z168" s="2">
        <v>2.78</v>
      </c>
      <c r="AA168" s="2">
        <v>1718</v>
      </c>
      <c r="AB168" s="2">
        <v>11.53</v>
      </c>
      <c r="AC168" s="2">
        <v>404328.66</v>
      </c>
      <c r="AD168" s="2">
        <v>10.27</v>
      </c>
      <c r="AE168" s="9">
        <f t="shared" si="102"/>
        <v>6</v>
      </c>
      <c r="AF168" s="9">
        <f t="shared" si="103"/>
        <v>-2.348475536667756</v>
      </c>
      <c r="AG168" s="9">
        <f t="shared" si="104"/>
        <v>69027.5</v>
      </c>
      <c r="AH168" s="9">
        <f t="shared" si="105"/>
        <v>1.8107894497192891</v>
      </c>
      <c r="AI168" s="9">
        <f t="shared" si="106"/>
        <v>33</v>
      </c>
      <c r="AJ168" s="9">
        <f t="shared" si="107"/>
        <v>-1.6985302593659934</v>
      </c>
      <c r="AK168" s="9">
        <f t="shared" si="108"/>
        <v>11943.85</v>
      </c>
      <c r="AL168" s="9">
        <f t="shared" si="109"/>
        <v>2.772757732412185</v>
      </c>
      <c r="AM168" s="9">
        <f t="shared" si="110"/>
        <v>39</v>
      </c>
      <c r="AN168" s="9">
        <f t="shared" si="111"/>
        <v>-2.3059344813103735</v>
      </c>
      <c r="AO168" s="9">
        <f t="shared" si="112"/>
        <v>80971.35000000003</v>
      </c>
      <c r="AP168" s="9">
        <f t="shared" si="113"/>
        <v>1.9058330658145888</v>
      </c>
    </row>
    <row r="169" spans="1:42" ht="12">
      <c r="A169" s="65"/>
      <c r="B169" s="40" t="s">
        <v>8</v>
      </c>
      <c r="C169" s="28">
        <v>734</v>
      </c>
      <c r="D169" s="29">
        <f>C169/C175*100</f>
        <v>3.999128255421162</v>
      </c>
      <c r="E169" s="41">
        <v>417740.12</v>
      </c>
      <c r="F169" s="29">
        <f>E169/E175*100</f>
        <v>11.722971529348754</v>
      </c>
      <c r="G169" s="28">
        <v>88</v>
      </c>
      <c r="H169" s="29">
        <f>G169/G175*100</f>
        <v>12.680115273775217</v>
      </c>
      <c r="I169" s="41">
        <v>48364.61</v>
      </c>
      <c r="J169" s="29">
        <f>I169/I175*100</f>
        <v>11.451790179160103</v>
      </c>
      <c r="K169" s="28">
        <f t="shared" si="134"/>
        <v>822</v>
      </c>
      <c r="L169" s="29">
        <f>K169/K175*100</f>
        <v>4.315413691726166</v>
      </c>
      <c r="M169" s="41">
        <f t="shared" si="135"/>
        <v>466104.73</v>
      </c>
      <c r="N169" s="29">
        <f>M169/M175*100</f>
        <v>11.694237104315288</v>
      </c>
      <c r="O169" s="7">
        <f t="shared" si="121"/>
        <v>734</v>
      </c>
      <c r="P169" s="23">
        <f t="shared" si="122"/>
        <v>88</v>
      </c>
      <c r="Q169" s="9">
        <f t="shared" si="123"/>
        <v>0</v>
      </c>
      <c r="R169" s="9">
        <f t="shared" si="124"/>
        <v>0</v>
      </c>
      <c r="S169" s="2">
        <v>680</v>
      </c>
      <c r="T169" s="2">
        <v>4.68</v>
      </c>
      <c r="U169" s="20">
        <v>252005.96</v>
      </c>
      <c r="V169" s="2">
        <v>7.15</v>
      </c>
      <c r="W169" s="20">
        <v>57</v>
      </c>
      <c r="X169" s="2">
        <v>15.88</v>
      </c>
      <c r="Y169" s="2">
        <v>21765.37</v>
      </c>
      <c r="Z169" s="2">
        <v>5.25</v>
      </c>
      <c r="AA169" s="2">
        <v>737</v>
      </c>
      <c r="AB169" s="2">
        <v>4.95</v>
      </c>
      <c r="AC169" s="2">
        <v>273771.33</v>
      </c>
      <c r="AD169" s="2">
        <v>6.95</v>
      </c>
      <c r="AE169" s="9">
        <f t="shared" si="102"/>
        <v>54</v>
      </c>
      <c r="AF169" s="9">
        <f t="shared" si="103"/>
        <v>-0.6808717445788379</v>
      </c>
      <c r="AG169" s="9">
        <f t="shared" si="104"/>
        <v>165734.16</v>
      </c>
      <c r="AH169" s="9">
        <f t="shared" si="105"/>
        <v>4.572971529348754</v>
      </c>
      <c r="AI169" s="9">
        <f t="shared" si="106"/>
        <v>31</v>
      </c>
      <c r="AJ169" s="9">
        <f t="shared" si="107"/>
        <v>-3.1998847262247843</v>
      </c>
      <c r="AK169" s="9">
        <f t="shared" si="108"/>
        <v>26599.24</v>
      </c>
      <c r="AL169" s="9">
        <f t="shared" si="109"/>
        <v>6.201790179160103</v>
      </c>
      <c r="AM169" s="9">
        <f t="shared" si="110"/>
        <v>85</v>
      </c>
      <c r="AN169" s="9">
        <f t="shared" si="111"/>
        <v>-0.6345863082738346</v>
      </c>
      <c r="AO169" s="9">
        <f t="shared" si="112"/>
        <v>192333.39999999997</v>
      </c>
      <c r="AP169" s="9">
        <f t="shared" si="113"/>
        <v>4.744237104315288</v>
      </c>
    </row>
    <row r="170" spans="1:42" ht="12">
      <c r="A170" s="65"/>
      <c r="B170" s="40" t="s">
        <v>9</v>
      </c>
      <c r="C170" s="28">
        <v>383</v>
      </c>
      <c r="D170" s="29">
        <f>C170/C175*100</f>
        <v>2.086738585594421</v>
      </c>
      <c r="E170" s="41">
        <v>420236.51</v>
      </c>
      <c r="F170" s="29">
        <f>E170/E175*100</f>
        <v>11.793027306840633</v>
      </c>
      <c r="G170" s="28">
        <v>46</v>
      </c>
      <c r="H170" s="29">
        <f>G170/G175*100</f>
        <v>6.628242074927954</v>
      </c>
      <c r="I170" s="41">
        <v>55406.87</v>
      </c>
      <c r="J170" s="29">
        <f>I170/I175*100</f>
        <v>13.119259097178713</v>
      </c>
      <c r="K170" s="28">
        <f t="shared" si="134"/>
        <v>429</v>
      </c>
      <c r="L170" s="29">
        <f>K170/K175*100</f>
        <v>2.252204955900882</v>
      </c>
      <c r="M170" s="41">
        <f t="shared" si="135"/>
        <v>475643.38</v>
      </c>
      <c r="N170" s="29">
        <f>M170/M175*100</f>
        <v>11.933555067801901</v>
      </c>
      <c r="O170" s="7">
        <f t="shared" si="121"/>
        <v>383</v>
      </c>
      <c r="P170" s="23">
        <f t="shared" si="122"/>
        <v>46</v>
      </c>
      <c r="Q170" s="9">
        <f t="shared" si="123"/>
        <v>0</v>
      </c>
      <c r="R170" s="9">
        <f t="shared" si="124"/>
        <v>0</v>
      </c>
      <c r="S170" s="2">
        <v>361</v>
      </c>
      <c r="T170" s="2">
        <v>2.48</v>
      </c>
      <c r="U170" s="20">
        <v>254594.78</v>
      </c>
      <c r="V170" s="2">
        <v>7.23</v>
      </c>
      <c r="W170" s="20">
        <v>45</v>
      </c>
      <c r="X170" s="2">
        <v>12.53</v>
      </c>
      <c r="Y170" s="2">
        <v>30072.17</v>
      </c>
      <c r="Z170" s="2">
        <v>7.26</v>
      </c>
      <c r="AA170" s="2">
        <v>406</v>
      </c>
      <c r="AB170" s="2">
        <v>2.72</v>
      </c>
      <c r="AC170" s="2">
        <v>284666.95</v>
      </c>
      <c r="AD170" s="2">
        <v>7.23</v>
      </c>
      <c r="AE170" s="9">
        <f t="shared" si="102"/>
        <v>22</v>
      </c>
      <c r="AF170" s="9">
        <f t="shared" si="103"/>
        <v>-0.39326141440557905</v>
      </c>
      <c r="AG170" s="9">
        <f t="shared" si="104"/>
        <v>165641.73</v>
      </c>
      <c r="AH170" s="9">
        <f t="shared" si="105"/>
        <v>4.563027306840633</v>
      </c>
      <c r="AI170" s="9">
        <f t="shared" si="106"/>
        <v>1</v>
      </c>
      <c r="AJ170" s="9">
        <f t="shared" si="107"/>
        <v>-5.9017579250720456</v>
      </c>
      <c r="AK170" s="9">
        <f t="shared" si="108"/>
        <v>25334.700000000004</v>
      </c>
      <c r="AL170" s="9">
        <f t="shared" si="109"/>
        <v>5.859259097178713</v>
      </c>
      <c r="AM170" s="9">
        <f t="shared" si="110"/>
        <v>23</v>
      </c>
      <c r="AN170" s="9">
        <f t="shared" si="111"/>
        <v>-0.4677950440991183</v>
      </c>
      <c r="AO170" s="9">
        <f t="shared" si="112"/>
        <v>190976.43</v>
      </c>
      <c r="AP170" s="9">
        <f t="shared" si="113"/>
        <v>4.703555067801901</v>
      </c>
    </row>
    <row r="171" spans="1:42" ht="12">
      <c r="A171" s="65"/>
      <c r="B171" s="40" t="s">
        <v>10</v>
      </c>
      <c r="C171" s="28">
        <v>168</v>
      </c>
      <c r="D171" s="29">
        <f>C171/C175*100</f>
        <v>0.9153318077803204</v>
      </c>
      <c r="E171" s="41">
        <v>272909.02</v>
      </c>
      <c r="F171" s="29">
        <f>E171/E175*100</f>
        <v>7.658600451310423</v>
      </c>
      <c r="G171" s="28">
        <v>25</v>
      </c>
      <c r="H171" s="29">
        <f>G171/G175*100</f>
        <v>3.602305475504323</v>
      </c>
      <c r="I171" s="41">
        <v>52965.26</v>
      </c>
      <c r="J171" s="29">
        <f>I171/I175*100</f>
        <v>12.541133781594876</v>
      </c>
      <c r="K171" s="28">
        <f t="shared" si="134"/>
        <v>193</v>
      </c>
      <c r="L171" s="29">
        <f>K171/K175*100</f>
        <v>1.013229735405292</v>
      </c>
      <c r="M171" s="41">
        <f t="shared" si="135"/>
        <v>325874.28</v>
      </c>
      <c r="N171" s="29">
        <f>M171/M175*100</f>
        <v>8.175954568231973</v>
      </c>
      <c r="O171" s="7">
        <f t="shared" si="121"/>
        <v>168</v>
      </c>
      <c r="P171" s="23">
        <f t="shared" si="122"/>
        <v>25</v>
      </c>
      <c r="Q171" s="9">
        <f t="shared" si="123"/>
        <v>0</v>
      </c>
      <c r="R171" s="9">
        <f t="shared" si="124"/>
        <v>0</v>
      </c>
      <c r="S171" s="2">
        <v>194</v>
      </c>
      <c r="T171" s="2">
        <v>1.33</v>
      </c>
      <c r="U171" s="20">
        <v>279247.91</v>
      </c>
      <c r="V171" s="2">
        <v>7.93</v>
      </c>
      <c r="W171" s="20">
        <v>31</v>
      </c>
      <c r="X171" s="2">
        <v>8.64</v>
      </c>
      <c r="Y171" s="2">
        <v>42892.44</v>
      </c>
      <c r="Z171" s="2">
        <v>10.35</v>
      </c>
      <c r="AA171" s="2">
        <v>225</v>
      </c>
      <c r="AB171" s="2">
        <v>1.51</v>
      </c>
      <c r="AC171" s="2">
        <v>322140.35</v>
      </c>
      <c r="AD171" s="2">
        <v>8.18</v>
      </c>
      <c r="AE171" s="9">
        <f t="shared" si="102"/>
        <v>-26</v>
      </c>
      <c r="AF171" s="9">
        <f t="shared" si="103"/>
        <v>-0.41466819221967965</v>
      </c>
      <c r="AG171" s="9">
        <f t="shared" si="104"/>
        <v>-6338.889999999956</v>
      </c>
      <c r="AH171" s="9">
        <f t="shared" si="105"/>
        <v>-0.27139954868957705</v>
      </c>
      <c r="AI171" s="9">
        <f t="shared" si="106"/>
        <v>-6</v>
      </c>
      <c r="AJ171" s="9">
        <f t="shared" si="107"/>
        <v>-5.037694524495677</v>
      </c>
      <c r="AK171" s="9">
        <f t="shared" si="108"/>
        <v>10072.82</v>
      </c>
      <c r="AL171" s="9">
        <f t="shared" si="109"/>
        <v>2.1911337815948766</v>
      </c>
      <c r="AM171" s="9">
        <f t="shared" si="110"/>
        <v>-32</v>
      </c>
      <c r="AN171" s="9">
        <f t="shared" si="111"/>
        <v>-0.4967702645947081</v>
      </c>
      <c r="AO171" s="9">
        <f t="shared" si="112"/>
        <v>3733.930000000051</v>
      </c>
      <c r="AP171" s="9">
        <f t="shared" si="113"/>
        <v>-0.004045431768027186</v>
      </c>
    </row>
    <row r="172" spans="1:42" ht="12">
      <c r="A172" s="65"/>
      <c r="B172" s="40" t="s">
        <v>11</v>
      </c>
      <c r="C172" s="28">
        <v>33</v>
      </c>
      <c r="D172" s="29">
        <f>C172/C175*100</f>
        <v>0.17979731938542007</v>
      </c>
      <c r="E172" s="41">
        <v>99921</v>
      </c>
      <c r="F172" s="29">
        <f>E172/E175*100</f>
        <v>2.804066409001024</v>
      </c>
      <c r="G172" s="28">
        <v>10</v>
      </c>
      <c r="H172" s="29">
        <f>G172/G175*100</f>
        <v>1.440922190201729</v>
      </c>
      <c r="I172" s="41">
        <v>56529.15</v>
      </c>
      <c r="J172" s="29">
        <f>I172/I175*100</f>
        <v>13.384992969162127</v>
      </c>
      <c r="K172" s="28">
        <f t="shared" si="134"/>
        <v>43</v>
      </c>
      <c r="L172" s="29">
        <f>K172/K175*100</f>
        <v>0.2257454850902982</v>
      </c>
      <c r="M172" s="41">
        <f t="shared" si="135"/>
        <v>156450.15</v>
      </c>
      <c r="N172" s="29">
        <f>M172/M175*100</f>
        <v>3.9252233057272186</v>
      </c>
      <c r="O172" s="7">
        <f t="shared" si="121"/>
        <v>33</v>
      </c>
      <c r="P172" s="23">
        <f t="shared" si="122"/>
        <v>10</v>
      </c>
      <c r="Q172" s="9">
        <f t="shared" si="123"/>
        <v>0</v>
      </c>
      <c r="R172" s="9">
        <f t="shared" si="124"/>
        <v>0</v>
      </c>
      <c r="S172" s="2">
        <v>177</v>
      </c>
      <c r="T172" s="2">
        <v>1.22</v>
      </c>
      <c r="U172" s="20">
        <v>567399.8</v>
      </c>
      <c r="V172" s="2">
        <v>16.11</v>
      </c>
      <c r="W172" s="20">
        <v>22</v>
      </c>
      <c r="X172" s="2">
        <v>6.13</v>
      </c>
      <c r="Y172" s="2">
        <v>64849.38</v>
      </c>
      <c r="Z172" s="2">
        <v>15.65</v>
      </c>
      <c r="AA172" s="2">
        <v>199</v>
      </c>
      <c r="AB172" s="2">
        <v>1.34</v>
      </c>
      <c r="AC172" s="2">
        <v>632249.18</v>
      </c>
      <c r="AD172" s="2">
        <v>16.06</v>
      </c>
      <c r="AE172" s="9">
        <f t="shared" si="102"/>
        <v>-144</v>
      </c>
      <c r="AF172" s="9">
        <f t="shared" si="103"/>
        <v>-1.0402026806145799</v>
      </c>
      <c r="AG172" s="9">
        <f t="shared" si="104"/>
        <v>-467478.80000000005</v>
      </c>
      <c r="AH172" s="9">
        <f t="shared" si="105"/>
        <v>-13.305933590998976</v>
      </c>
      <c r="AI172" s="9">
        <f t="shared" si="106"/>
        <v>-12</v>
      </c>
      <c r="AJ172" s="9">
        <f t="shared" si="107"/>
        <v>-4.68907780979827</v>
      </c>
      <c r="AK172" s="9">
        <f t="shared" si="108"/>
        <v>-8320.229999999996</v>
      </c>
      <c r="AL172" s="9">
        <f t="shared" si="109"/>
        <v>-2.2650070308378734</v>
      </c>
      <c r="AM172" s="9">
        <f t="shared" si="110"/>
        <v>-156</v>
      </c>
      <c r="AN172" s="9">
        <f t="shared" si="111"/>
        <v>-1.1142545149097018</v>
      </c>
      <c r="AO172" s="9">
        <f t="shared" si="112"/>
        <v>-475799.03</v>
      </c>
      <c r="AP172" s="9">
        <f t="shared" si="113"/>
        <v>-12.13477669427278</v>
      </c>
    </row>
    <row r="173" spans="1:42" ht="12">
      <c r="A173" s="65"/>
      <c r="B173" s="40" t="s">
        <v>12</v>
      </c>
      <c r="C173" s="28">
        <v>6</v>
      </c>
      <c r="D173" s="29">
        <f>C173/C175*100</f>
        <v>0.032690421706440015</v>
      </c>
      <c r="E173" s="41">
        <v>43125.64</v>
      </c>
      <c r="F173" s="29">
        <f>E173/E175*100</f>
        <v>1.210227664761871</v>
      </c>
      <c r="G173" s="28">
        <v>3</v>
      </c>
      <c r="H173" s="29">
        <f>G173/G175*100</f>
        <v>0.43227665706051877</v>
      </c>
      <c r="I173" s="41">
        <v>24996.73</v>
      </c>
      <c r="J173" s="29">
        <f>I173/I175*100</f>
        <v>5.918734941212525</v>
      </c>
      <c r="K173" s="28">
        <f t="shared" si="134"/>
        <v>9</v>
      </c>
      <c r="L173" s="29">
        <f>K173/K175*100</f>
        <v>0.047249055018899616</v>
      </c>
      <c r="M173" s="41">
        <f t="shared" si="135"/>
        <v>68122.37</v>
      </c>
      <c r="N173" s="29">
        <f>M173/M175*100</f>
        <v>1.7091419494667963</v>
      </c>
      <c r="O173" s="7">
        <f t="shared" si="121"/>
        <v>6</v>
      </c>
      <c r="P173" s="23">
        <f t="shared" si="122"/>
        <v>3</v>
      </c>
      <c r="Q173" s="9">
        <f t="shared" si="123"/>
        <v>0</v>
      </c>
      <c r="R173" s="9">
        <f t="shared" si="124"/>
        <v>0</v>
      </c>
      <c r="S173" s="2">
        <v>61</v>
      </c>
      <c r="T173" s="2">
        <v>0.42</v>
      </c>
      <c r="U173" s="20">
        <v>425803.79</v>
      </c>
      <c r="V173" s="2">
        <v>12.09</v>
      </c>
      <c r="W173" s="20">
        <v>2</v>
      </c>
      <c r="X173" s="2">
        <v>0.56</v>
      </c>
      <c r="Y173" s="2">
        <v>13213.28</v>
      </c>
      <c r="Z173" s="2">
        <v>3.19</v>
      </c>
      <c r="AA173" s="2">
        <v>63</v>
      </c>
      <c r="AB173" s="2">
        <v>0.42</v>
      </c>
      <c r="AC173" s="2">
        <v>439017.07</v>
      </c>
      <c r="AD173" s="2">
        <v>11.15</v>
      </c>
      <c r="AE173" s="9">
        <f t="shared" si="102"/>
        <v>-55</v>
      </c>
      <c r="AF173" s="9">
        <f t="shared" si="103"/>
        <v>-0.38730957829355994</v>
      </c>
      <c r="AG173" s="9">
        <f t="shared" si="104"/>
        <v>-382678.14999999997</v>
      </c>
      <c r="AH173" s="9">
        <f t="shared" si="105"/>
        <v>-10.87977233523813</v>
      </c>
      <c r="AI173" s="9">
        <f t="shared" si="106"/>
        <v>1</v>
      </c>
      <c r="AJ173" s="9">
        <f t="shared" si="107"/>
        <v>-0.1277233429394813</v>
      </c>
      <c r="AK173" s="9">
        <f t="shared" si="108"/>
        <v>11783.449999999999</v>
      </c>
      <c r="AL173" s="9">
        <f t="shared" si="109"/>
        <v>2.7287349412125255</v>
      </c>
      <c r="AM173" s="9">
        <f t="shared" si="110"/>
        <v>-54</v>
      </c>
      <c r="AN173" s="9">
        <f t="shared" si="111"/>
        <v>-0.3727509449811004</v>
      </c>
      <c r="AO173" s="9">
        <f t="shared" si="112"/>
        <v>-370894.7</v>
      </c>
      <c r="AP173" s="9">
        <f t="shared" si="113"/>
        <v>-9.440858050533205</v>
      </c>
    </row>
    <row r="174" spans="1:42" ht="12">
      <c r="A174" s="65"/>
      <c r="B174" s="42" t="s">
        <v>13</v>
      </c>
      <c r="C174" s="30">
        <v>5</v>
      </c>
      <c r="D174" s="31">
        <f>C174/C175*100</f>
        <v>0.02724201808870001</v>
      </c>
      <c r="E174" s="43">
        <v>95032.59</v>
      </c>
      <c r="F174" s="31">
        <f>E174/E175*100</f>
        <v>2.666883771973525</v>
      </c>
      <c r="G174" s="30">
        <v>5</v>
      </c>
      <c r="H174" s="31">
        <f>G174/G175*100</f>
        <v>0.7204610951008645</v>
      </c>
      <c r="I174" s="43">
        <v>89963.63</v>
      </c>
      <c r="J174" s="31">
        <f>I174/I175*100</f>
        <v>21.301621464860222</v>
      </c>
      <c r="K174" s="28">
        <f t="shared" si="134"/>
        <v>10</v>
      </c>
      <c r="L174" s="31">
        <f>K174/K175*100</f>
        <v>0.05249895002099958</v>
      </c>
      <c r="M174" s="43">
        <f t="shared" si="135"/>
        <v>184996.22</v>
      </c>
      <c r="N174" s="31">
        <f>M174/M175*100</f>
        <v>4.641423956547436</v>
      </c>
      <c r="O174" s="7">
        <f t="shared" si="121"/>
        <v>5</v>
      </c>
      <c r="P174" s="23">
        <f t="shared" si="122"/>
        <v>5</v>
      </c>
      <c r="Q174" s="9">
        <f t="shared" si="123"/>
        <v>0</v>
      </c>
      <c r="R174" s="9">
        <f t="shared" si="124"/>
        <v>0</v>
      </c>
      <c r="S174" s="2">
        <v>8</v>
      </c>
      <c r="T174" s="2">
        <v>0.06</v>
      </c>
      <c r="U174" s="20">
        <v>102306.4</v>
      </c>
      <c r="V174" s="2">
        <v>2.9</v>
      </c>
      <c r="W174" s="20">
        <v>9</v>
      </c>
      <c r="X174" s="2">
        <v>2.51</v>
      </c>
      <c r="Y174" s="2">
        <v>214981.66</v>
      </c>
      <c r="Z174" s="2">
        <v>51.89</v>
      </c>
      <c r="AA174" s="2">
        <v>17</v>
      </c>
      <c r="AB174" s="2">
        <v>0.11</v>
      </c>
      <c r="AC174" s="2">
        <v>317288.06</v>
      </c>
      <c r="AD174" s="2">
        <v>8.06</v>
      </c>
      <c r="AE174" s="9">
        <f aca="true" t="shared" si="136" ref="AE174:AE237">C174-S174</f>
        <v>-3</v>
      </c>
      <c r="AF174" s="9">
        <f aca="true" t="shared" si="137" ref="AF174:AF237">D174-T174</f>
        <v>-0.032757981911299985</v>
      </c>
      <c r="AG174" s="9">
        <f aca="true" t="shared" si="138" ref="AG174:AG237">E174-U174</f>
        <v>-7273.809999999998</v>
      </c>
      <c r="AH174" s="9">
        <f aca="true" t="shared" si="139" ref="AH174:AH237">F174-V174</f>
        <v>-0.23311622802647491</v>
      </c>
      <c r="AI174" s="9">
        <f aca="true" t="shared" si="140" ref="AI174:AI237">G174-W174</f>
        <v>-4</v>
      </c>
      <c r="AJ174" s="9">
        <f aca="true" t="shared" si="141" ref="AJ174:AJ237">H174-X174</f>
        <v>-1.7895389048991353</v>
      </c>
      <c r="AK174" s="9">
        <f aca="true" t="shared" si="142" ref="AK174:AK237">I174-Y174</f>
        <v>-125018.03</v>
      </c>
      <c r="AL174" s="9">
        <f aca="true" t="shared" si="143" ref="AL174:AL237">J174-Z174</f>
        <v>-30.58837853513978</v>
      </c>
      <c r="AM174" s="9">
        <f aca="true" t="shared" si="144" ref="AM174:AM237">K174-AA174</f>
        <v>-7</v>
      </c>
      <c r="AN174" s="9">
        <f aca="true" t="shared" si="145" ref="AN174:AN237">L174-AB174</f>
        <v>-0.05750104997900042</v>
      </c>
      <c r="AO174" s="9">
        <f aca="true" t="shared" si="146" ref="AO174:AO237">M174-AC174</f>
        <v>-132291.84</v>
      </c>
      <c r="AP174" s="9">
        <f aca="true" t="shared" si="147" ref="AP174:AP237">N174-AD174</f>
        <v>-3.418576043452565</v>
      </c>
    </row>
    <row r="175" spans="1:42" ht="12">
      <c r="A175" s="66"/>
      <c r="B175" s="44" t="s">
        <v>14</v>
      </c>
      <c r="C175" s="26">
        <f aca="true" t="shared" si="148" ref="C175:N175">SUM(C166:C174)</f>
        <v>18354</v>
      </c>
      <c r="D175" s="32">
        <f t="shared" si="148"/>
        <v>99.99999999999997</v>
      </c>
      <c r="E175" s="45">
        <v>3563432.01</v>
      </c>
      <c r="F175" s="32">
        <f t="shared" si="148"/>
        <v>100.00000000000001</v>
      </c>
      <c r="G175" s="33">
        <f t="shared" si="148"/>
        <v>694</v>
      </c>
      <c r="H175" s="32">
        <f t="shared" si="148"/>
        <v>99.99999999999999</v>
      </c>
      <c r="I175" s="45">
        <f t="shared" si="148"/>
        <v>422332.31</v>
      </c>
      <c r="J175" s="32">
        <f t="shared" si="148"/>
        <v>100</v>
      </c>
      <c r="K175" s="33">
        <f t="shared" si="148"/>
        <v>19048</v>
      </c>
      <c r="L175" s="32">
        <f t="shared" si="148"/>
        <v>99.99999999999999</v>
      </c>
      <c r="M175" s="45">
        <f t="shared" si="148"/>
        <v>3985764.3200000003</v>
      </c>
      <c r="N175" s="32">
        <f t="shared" si="148"/>
        <v>100</v>
      </c>
      <c r="O175" s="7">
        <f t="shared" si="121"/>
        <v>18354</v>
      </c>
      <c r="P175" s="23">
        <f t="shared" si="122"/>
        <v>694</v>
      </c>
      <c r="Q175" s="9">
        <f>C175+G175-K175</f>
        <v>0</v>
      </c>
      <c r="R175" s="9">
        <f t="shared" si="124"/>
        <v>0</v>
      </c>
      <c r="S175" s="2">
        <v>14542</v>
      </c>
      <c r="T175" s="2">
        <v>99.99</v>
      </c>
      <c r="U175" s="2">
        <v>3522854.5900000003</v>
      </c>
      <c r="V175" s="2">
        <v>100.00000000000001</v>
      </c>
      <c r="W175" s="2">
        <v>359</v>
      </c>
      <c r="X175" s="2">
        <v>100.01</v>
      </c>
      <c r="Y175" s="2">
        <v>414342.56</v>
      </c>
      <c r="Z175" s="2">
        <v>100</v>
      </c>
      <c r="AA175" s="2">
        <v>14901</v>
      </c>
      <c r="AB175" s="2">
        <v>99.99000000000001</v>
      </c>
      <c r="AC175" s="2">
        <v>3937197.1500000004</v>
      </c>
      <c r="AD175" s="2">
        <v>99.99000000000001</v>
      </c>
      <c r="AE175" s="9">
        <f t="shared" si="136"/>
        <v>3812</v>
      </c>
      <c r="AF175" s="9">
        <f t="shared" si="137"/>
        <v>0.009999999999976694</v>
      </c>
      <c r="AG175" s="9">
        <f t="shared" si="138"/>
        <v>40577.41999999946</v>
      </c>
      <c r="AH175" s="9">
        <f t="shared" si="139"/>
        <v>0</v>
      </c>
      <c r="AI175" s="9">
        <f t="shared" si="140"/>
        <v>335</v>
      </c>
      <c r="AJ175" s="9">
        <f t="shared" si="141"/>
        <v>-0.010000000000019327</v>
      </c>
      <c r="AK175" s="9">
        <f t="shared" si="142"/>
        <v>7989.75</v>
      </c>
      <c r="AL175" s="9">
        <f t="shared" si="143"/>
        <v>0</v>
      </c>
      <c r="AM175" s="9">
        <f t="shared" si="144"/>
        <v>4147</v>
      </c>
      <c r="AN175" s="9">
        <f t="shared" si="145"/>
        <v>0.009999999999976694</v>
      </c>
      <c r="AO175" s="9">
        <f t="shared" si="146"/>
        <v>48567.169999999925</v>
      </c>
      <c r="AP175" s="9">
        <f t="shared" si="147"/>
        <v>0.009999999999990905</v>
      </c>
    </row>
    <row r="176" spans="1:42" ht="12" customHeight="1">
      <c r="A176" s="64" t="s">
        <v>63</v>
      </c>
      <c r="B176" s="38" t="s">
        <v>4</v>
      </c>
      <c r="C176" s="26">
        <v>3345</v>
      </c>
      <c r="D176" s="27">
        <f>C176/C185*100</f>
        <v>17.93758043758044</v>
      </c>
      <c r="E176" s="39">
        <v>247335.69</v>
      </c>
      <c r="F176" s="27">
        <f>E176/E185*100</f>
        <v>4.751062946881836</v>
      </c>
      <c r="G176" s="26">
        <v>97</v>
      </c>
      <c r="H176" s="27">
        <f>G176/G185*100</f>
        <v>17.765567765567766</v>
      </c>
      <c r="I176" s="39">
        <v>4654.06</v>
      </c>
      <c r="J176" s="27">
        <f>I176/I185*100</f>
        <v>0.5488519977990541</v>
      </c>
      <c r="K176" s="26">
        <f>C176+G176</f>
        <v>3442</v>
      </c>
      <c r="L176" s="27">
        <f>K176/K185*100</f>
        <v>17.932687298113994</v>
      </c>
      <c r="M176" s="39">
        <f>E176+I176</f>
        <v>251989.75</v>
      </c>
      <c r="N176" s="27">
        <f>M176/M185*100</f>
        <v>4.16246077908396</v>
      </c>
      <c r="O176" s="7">
        <f t="shared" si="121"/>
        <v>3345</v>
      </c>
      <c r="P176" s="23">
        <f t="shared" si="122"/>
        <v>97</v>
      </c>
      <c r="Q176" s="9">
        <f t="shared" si="123"/>
        <v>0</v>
      </c>
      <c r="R176" s="9">
        <f t="shared" si="124"/>
        <v>0</v>
      </c>
      <c r="S176" s="2">
        <v>3388</v>
      </c>
      <c r="T176" s="2">
        <v>19.03</v>
      </c>
      <c r="U176" s="20">
        <v>249734.82</v>
      </c>
      <c r="V176" s="2">
        <v>4.72</v>
      </c>
      <c r="W176" s="20">
        <v>79</v>
      </c>
      <c r="X176" s="2">
        <v>17.87</v>
      </c>
      <c r="Y176" s="2">
        <v>3580.8</v>
      </c>
      <c r="Z176" s="2">
        <v>0.47</v>
      </c>
      <c r="AA176" s="2">
        <v>3467</v>
      </c>
      <c r="AB176" s="2">
        <v>19</v>
      </c>
      <c r="AC176" s="2">
        <v>253315.62</v>
      </c>
      <c r="AD176" s="2">
        <v>4.18</v>
      </c>
      <c r="AE176" s="9">
        <f t="shared" si="136"/>
        <v>-43</v>
      </c>
      <c r="AF176" s="9">
        <f t="shared" si="137"/>
        <v>-1.0924195624195612</v>
      </c>
      <c r="AG176" s="9">
        <f t="shared" si="138"/>
        <v>-2399.1300000000047</v>
      </c>
      <c r="AH176" s="9">
        <f t="shared" si="139"/>
        <v>0.031062946881836417</v>
      </c>
      <c r="AI176" s="9">
        <f t="shared" si="140"/>
        <v>18</v>
      </c>
      <c r="AJ176" s="9">
        <f t="shared" si="141"/>
        <v>-0.1044322344322346</v>
      </c>
      <c r="AK176" s="9">
        <f t="shared" si="142"/>
        <v>1073.2600000000002</v>
      </c>
      <c r="AL176" s="9">
        <f t="shared" si="143"/>
        <v>0.07885199779905416</v>
      </c>
      <c r="AM176" s="9">
        <f t="shared" si="144"/>
        <v>-25</v>
      </c>
      <c r="AN176" s="9">
        <f t="shared" si="145"/>
        <v>-1.0673127018860065</v>
      </c>
      <c r="AO176" s="9">
        <f t="shared" si="146"/>
        <v>-1325.8699999999953</v>
      </c>
      <c r="AP176" s="9">
        <f t="shared" si="147"/>
        <v>-0.017539220916039433</v>
      </c>
    </row>
    <row r="177" spans="1:42" ht="12">
      <c r="A177" s="65"/>
      <c r="B177" s="40" t="s">
        <v>6</v>
      </c>
      <c r="C177" s="28">
        <v>10179</v>
      </c>
      <c r="D177" s="29">
        <f>C177/C185*100</f>
        <v>54.58494208494209</v>
      </c>
      <c r="E177" s="41">
        <v>1317529.32</v>
      </c>
      <c r="F177" s="29">
        <f>E177/E185*100</f>
        <v>25.30837637577667</v>
      </c>
      <c r="G177" s="28">
        <v>101</v>
      </c>
      <c r="H177" s="29">
        <f>G177/G185*100</f>
        <v>18.4981684981685</v>
      </c>
      <c r="I177" s="41">
        <v>15010.17</v>
      </c>
      <c r="J177" s="29">
        <f>I177/I185*100</f>
        <v>1.7701451618164412</v>
      </c>
      <c r="K177" s="28">
        <f aca="true" t="shared" si="149" ref="K177:K184">C177+G177</f>
        <v>10280</v>
      </c>
      <c r="L177" s="29">
        <f>K177/K185*100</f>
        <v>53.55840366781286</v>
      </c>
      <c r="M177" s="41">
        <f aca="true" t="shared" si="150" ref="M177:M184">E177+I177</f>
        <v>1332539.49</v>
      </c>
      <c r="N177" s="29">
        <f>M177/M185*100</f>
        <v>22.011384842857865</v>
      </c>
      <c r="O177" s="7">
        <f t="shared" si="121"/>
        <v>10179</v>
      </c>
      <c r="P177" s="23">
        <f t="shared" si="122"/>
        <v>101</v>
      </c>
      <c r="Q177" s="9">
        <f t="shared" si="123"/>
        <v>0</v>
      </c>
      <c r="R177" s="9">
        <f t="shared" si="124"/>
        <v>0</v>
      </c>
      <c r="S177" s="2">
        <v>9084</v>
      </c>
      <c r="T177" s="2">
        <v>51.01</v>
      </c>
      <c r="U177" s="20">
        <v>1182668.41</v>
      </c>
      <c r="V177" s="2">
        <v>22.34</v>
      </c>
      <c r="W177" s="20">
        <v>73</v>
      </c>
      <c r="X177" s="2">
        <v>16.52</v>
      </c>
      <c r="Y177" s="2">
        <v>10548.04</v>
      </c>
      <c r="Z177" s="2">
        <v>1.38</v>
      </c>
      <c r="AA177" s="2">
        <v>9157</v>
      </c>
      <c r="AB177" s="2">
        <v>50.18</v>
      </c>
      <c r="AC177" s="2">
        <v>1193216.45</v>
      </c>
      <c r="AD177" s="2">
        <v>19.7</v>
      </c>
      <c r="AE177" s="9">
        <f t="shared" si="136"/>
        <v>1095</v>
      </c>
      <c r="AF177" s="9">
        <f t="shared" si="137"/>
        <v>3.5749420849420943</v>
      </c>
      <c r="AG177" s="9">
        <f t="shared" si="138"/>
        <v>134860.91000000015</v>
      </c>
      <c r="AH177" s="9">
        <f t="shared" si="139"/>
        <v>2.9683763757766712</v>
      </c>
      <c r="AI177" s="9">
        <f t="shared" si="140"/>
        <v>28</v>
      </c>
      <c r="AJ177" s="9">
        <f t="shared" si="141"/>
        <v>1.9781684981685004</v>
      </c>
      <c r="AK177" s="9">
        <f t="shared" si="142"/>
        <v>4462.129999999999</v>
      </c>
      <c r="AL177" s="9">
        <f t="shared" si="143"/>
        <v>0.3901451618164413</v>
      </c>
      <c r="AM177" s="9">
        <f t="shared" si="144"/>
        <v>1123</v>
      </c>
      <c r="AN177" s="9">
        <f t="shared" si="145"/>
        <v>3.3784036678128615</v>
      </c>
      <c r="AO177" s="9">
        <f t="shared" si="146"/>
        <v>139323.04000000004</v>
      </c>
      <c r="AP177" s="9">
        <f t="shared" si="147"/>
        <v>2.3113848428578656</v>
      </c>
    </row>
    <row r="178" spans="1:42" ht="12">
      <c r="A178" s="65"/>
      <c r="B178" s="40" t="s">
        <v>7</v>
      </c>
      <c r="C178" s="28">
        <v>2385</v>
      </c>
      <c r="D178" s="29">
        <f>C178/C185*100</f>
        <v>12.78957528957529</v>
      </c>
      <c r="E178" s="41">
        <v>566221.2</v>
      </c>
      <c r="F178" s="29">
        <f>E178/E185*100</f>
        <v>10.87652397864202</v>
      </c>
      <c r="G178" s="28">
        <v>48</v>
      </c>
      <c r="H178" s="29">
        <f>G178/G185*100</f>
        <v>8.791208791208792</v>
      </c>
      <c r="I178" s="41">
        <v>11447.2</v>
      </c>
      <c r="J178" s="29">
        <f>I178/I185*100</f>
        <v>1.349965103416228</v>
      </c>
      <c r="K178" s="28">
        <f t="shared" si="149"/>
        <v>2433</v>
      </c>
      <c r="L178" s="29">
        <f>K178/K185*100</f>
        <v>12.67583619881213</v>
      </c>
      <c r="M178" s="41">
        <f t="shared" si="150"/>
        <v>577668.3999999999</v>
      </c>
      <c r="N178" s="29">
        <f>M178/M185*100</f>
        <v>9.542142322519801</v>
      </c>
      <c r="O178" s="7">
        <f t="shared" si="121"/>
        <v>2385</v>
      </c>
      <c r="P178" s="23">
        <f t="shared" si="122"/>
        <v>48</v>
      </c>
      <c r="Q178" s="9">
        <f t="shared" si="123"/>
        <v>0</v>
      </c>
      <c r="R178" s="9">
        <f t="shared" si="124"/>
        <v>0</v>
      </c>
      <c r="S178" s="2">
        <v>2445</v>
      </c>
      <c r="T178" s="2">
        <v>13.73</v>
      </c>
      <c r="U178" s="20">
        <v>580522.41</v>
      </c>
      <c r="V178" s="2">
        <v>10.97</v>
      </c>
      <c r="W178" s="20">
        <v>48</v>
      </c>
      <c r="X178" s="2">
        <v>10.86</v>
      </c>
      <c r="Y178" s="2">
        <v>11728.87</v>
      </c>
      <c r="Z178" s="2">
        <v>1.54</v>
      </c>
      <c r="AA178" s="2">
        <v>2493</v>
      </c>
      <c r="AB178" s="2">
        <v>13.66</v>
      </c>
      <c r="AC178" s="2">
        <v>592251.28</v>
      </c>
      <c r="AD178" s="2">
        <v>9.78</v>
      </c>
      <c r="AE178" s="9">
        <f t="shared" si="136"/>
        <v>-60</v>
      </c>
      <c r="AF178" s="9">
        <f t="shared" si="137"/>
        <v>-0.9404247104247112</v>
      </c>
      <c r="AG178" s="9">
        <f t="shared" si="138"/>
        <v>-14301.21000000008</v>
      </c>
      <c r="AH178" s="9">
        <f t="shared" si="139"/>
        <v>-0.09347602135798105</v>
      </c>
      <c r="AI178" s="9">
        <f t="shared" si="140"/>
        <v>0</v>
      </c>
      <c r="AJ178" s="9">
        <f t="shared" si="141"/>
        <v>-2.0687912087912075</v>
      </c>
      <c r="AK178" s="9">
        <f t="shared" si="142"/>
        <v>-281.6700000000001</v>
      </c>
      <c r="AL178" s="9">
        <f t="shared" si="143"/>
        <v>-0.19003489658377193</v>
      </c>
      <c r="AM178" s="9">
        <f t="shared" si="144"/>
        <v>-60</v>
      </c>
      <c r="AN178" s="9">
        <f t="shared" si="145"/>
        <v>-0.9841638011878704</v>
      </c>
      <c r="AO178" s="9">
        <f t="shared" si="146"/>
        <v>-14582.880000000121</v>
      </c>
      <c r="AP178" s="9">
        <f t="shared" si="147"/>
        <v>-0.23785767748019815</v>
      </c>
    </row>
    <row r="179" spans="1:42" ht="12">
      <c r="A179" s="65"/>
      <c r="B179" s="40" t="s">
        <v>8</v>
      </c>
      <c r="C179" s="28">
        <v>1171</v>
      </c>
      <c r="D179" s="29">
        <f>C179/C185*100</f>
        <v>6.279493779493779</v>
      </c>
      <c r="E179" s="41">
        <v>444689.19</v>
      </c>
      <c r="F179" s="29">
        <f>E179/E185*100</f>
        <v>8.542019687849727</v>
      </c>
      <c r="G179" s="28">
        <v>82</v>
      </c>
      <c r="H179" s="29">
        <f>G179/G185*100</f>
        <v>15.018315018315018</v>
      </c>
      <c r="I179" s="41">
        <v>31308.17</v>
      </c>
      <c r="J179" s="29">
        <f>I179/I185*100</f>
        <v>3.69216375636163</v>
      </c>
      <c r="K179" s="28">
        <f t="shared" si="149"/>
        <v>1253</v>
      </c>
      <c r="L179" s="29">
        <f>K179/K185*100</f>
        <v>6.528081692195478</v>
      </c>
      <c r="M179" s="41">
        <f t="shared" si="150"/>
        <v>475997.36</v>
      </c>
      <c r="N179" s="29">
        <f>M179/M185*100</f>
        <v>7.862702121604186</v>
      </c>
      <c r="O179" s="7">
        <f t="shared" si="121"/>
        <v>1171</v>
      </c>
      <c r="P179" s="23">
        <f t="shared" si="122"/>
        <v>82</v>
      </c>
      <c r="Q179" s="9">
        <f t="shared" si="123"/>
        <v>0</v>
      </c>
      <c r="R179" s="9">
        <f t="shared" si="124"/>
        <v>0</v>
      </c>
      <c r="S179" s="2">
        <v>1221</v>
      </c>
      <c r="T179" s="2">
        <v>6.86</v>
      </c>
      <c r="U179" s="20">
        <v>464583.61</v>
      </c>
      <c r="V179" s="2">
        <v>8.78</v>
      </c>
      <c r="W179" s="20">
        <v>70</v>
      </c>
      <c r="X179" s="2">
        <v>15.84</v>
      </c>
      <c r="Y179" s="2">
        <v>26526.19</v>
      </c>
      <c r="Z179" s="2">
        <v>3.48</v>
      </c>
      <c r="AA179" s="2">
        <v>1291</v>
      </c>
      <c r="AB179" s="2">
        <v>7.07</v>
      </c>
      <c r="AC179" s="2">
        <v>491109.8</v>
      </c>
      <c r="AD179" s="2">
        <v>8.11</v>
      </c>
      <c r="AE179" s="9">
        <f t="shared" si="136"/>
        <v>-50</v>
      </c>
      <c r="AF179" s="9">
        <f t="shared" si="137"/>
        <v>-0.580506220506221</v>
      </c>
      <c r="AG179" s="9">
        <f t="shared" si="138"/>
        <v>-19894.419999999984</v>
      </c>
      <c r="AH179" s="9">
        <f t="shared" si="139"/>
        <v>-0.23798031215027216</v>
      </c>
      <c r="AI179" s="9">
        <f t="shared" si="140"/>
        <v>12</v>
      </c>
      <c r="AJ179" s="9">
        <f t="shared" si="141"/>
        <v>-0.8216849816849816</v>
      </c>
      <c r="AK179" s="9">
        <f t="shared" si="142"/>
        <v>4781.98</v>
      </c>
      <c r="AL179" s="9">
        <f t="shared" si="143"/>
        <v>0.2121637563616301</v>
      </c>
      <c r="AM179" s="9">
        <f t="shared" si="144"/>
        <v>-38</v>
      </c>
      <c r="AN179" s="9">
        <f t="shared" si="145"/>
        <v>-0.5419183078045222</v>
      </c>
      <c r="AO179" s="9">
        <f t="shared" si="146"/>
        <v>-15112.440000000002</v>
      </c>
      <c r="AP179" s="9">
        <f t="shared" si="147"/>
        <v>-0.24729787839581352</v>
      </c>
    </row>
    <row r="180" spans="1:42" ht="12">
      <c r="A180" s="65"/>
      <c r="B180" s="40" t="s">
        <v>9</v>
      </c>
      <c r="C180" s="28">
        <v>768</v>
      </c>
      <c r="D180" s="29">
        <f>C180/C185*100</f>
        <v>4.1184041184041185</v>
      </c>
      <c r="E180" s="41">
        <v>530149.55</v>
      </c>
      <c r="F180" s="29">
        <f>E180/E185*100</f>
        <v>10.183624867527527</v>
      </c>
      <c r="G180" s="28">
        <v>85</v>
      </c>
      <c r="H180" s="29">
        <f>G180/G185*100</f>
        <v>15.567765567765568</v>
      </c>
      <c r="I180" s="41">
        <v>60713.92</v>
      </c>
      <c r="J180" s="29">
        <f>I180/I185*100</f>
        <v>7.159975652701498</v>
      </c>
      <c r="K180" s="28">
        <f t="shared" si="149"/>
        <v>853</v>
      </c>
      <c r="L180" s="29">
        <f>K180/K185*100</f>
        <v>4.444097113681359</v>
      </c>
      <c r="M180" s="41">
        <f t="shared" si="150"/>
        <v>590863.4700000001</v>
      </c>
      <c r="N180" s="29">
        <f>M180/M185*100</f>
        <v>9.760103415589136</v>
      </c>
      <c r="O180" s="7">
        <f t="shared" si="121"/>
        <v>768</v>
      </c>
      <c r="P180" s="23">
        <f t="shared" si="122"/>
        <v>85</v>
      </c>
      <c r="Q180" s="9">
        <f t="shared" si="123"/>
        <v>0</v>
      </c>
      <c r="R180" s="9">
        <f t="shared" si="124"/>
        <v>0</v>
      </c>
      <c r="S180" s="2">
        <v>796</v>
      </c>
      <c r="T180" s="2">
        <v>4.47</v>
      </c>
      <c r="U180" s="20">
        <v>545990.37</v>
      </c>
      <c r="V180" s="2">
        <v>10.31</v>
      </c>
      <c r="W180" s="20">
        <v>70</v>
      </c>
      <c r="X180" s="2">
        <v>15.84</v>
      </c>
      <c r="Y180" s="2">
        <v>49373.77</v>
      </c>
      <c r="Z180" s="2">
        <v>6.48</v>
      </c>
      <c r="AA180" s="2">
        <v>866</v>
      </c>
      <c r="AB180" s="2">
        <v>4.75</v>
      </c>
      <c r="AC180" s="2">
        <v>595364.14</v>
      </c>
      <c r="AD180" s="2">
        <v>9.83</v>
      </c>
      <c r="AE180" s="9">
        <f t="shared" si="136"/>
        <v>-28</v>
      </c>
      <c r="AF180" s="9">
        <f t="shared" si="137"/>
        <v>-0.3515958815958813</v>
      </c>
      <c r="AG180" s="9">
        <f t="shared" si="138"/>
        <v>-15840.819999999949</v>
      </c>
      <c r="AH180" s="9">
        <f t="shared" si="139"/>
        <v>-0.12637513247247334</v>
      </c>
      <c r="AI180" s="9">
        <f t="shared" si="140"/>
        <v>15</v>
      </c>
      <c r="AJ180" s="9">
        <f t="shared" si="141"/>
        <v>-0.27223443223443233</v>
      </c>
      <c r="AK180" s="9">
        <f t="shared" si="142"/>
        <v>11340.150000000001</v>
      </c>
      <c r="AL180" s="9">
        <f t="shared" si="143"/>
        <v>0.679975652701498</v>
      </c>
      <c r="AM180" s="9">
        <f t="shared" si="144"/>
        <v>-13</v>
      </c>
      <c r="AN180" s="9">
        <f t="shared" si="145"/>
        <v>-0.30590288631864127</v>
      </c>
      <c r="AO180" s="9">
        <f t="shared" si="146"/>
        <v>-4500.6699999999255</v>
      </c>
      <c r="AP180" s="9">
        <f t="shared" si="147"/>
        <v>-0.06989658441086455</v>
      </c>
    </row>
    <row r="181" spans="1:42" ht="12">
      <c r="A181" s="65"/>
      <c r="B181" s="40" t="s">
        <v>10</v>
      </c>
      <c r="C181" s="28">
        <v>424</v>
      </c>
      <c r="D181" s="29">
        <f>C181/C185*100</f>
        <v>2.273702273702274</v>
      </c>
      <c r="E181" s="41">
        <v>599497.38</v>
      </c>
      <c r="F181" s="29">
        <f>E181/E185*100</f>
        <v>11.515725000588228</v>
      </c>
      <c r="G181" s="28">
        <v>74</v>
      </c>
      <c r="H181" s="29">
        <f>G181/G185*100</f>
        <v>13.553113553113553</v>
      </c>
      <c r="I181" s="41">
        <v>103366.28</v>
      </c>
      <c r="J181" s="29">
        <f>I181/I185*100</f>
        <v>12.189956571908484</v>
      </c>
      <c r="K181" s="28">
        <f t="shared" si="149"/>
        <v>498</v>
      </c>
      <c r="L181" s="29">
        <f>K181/K185*100</f>
        <v>2.594560800250078</v>
      </c>
      <c r="M181" s="41">
        <f t="shared" si="150"/>
        <v>702863.66</v>
      </c>
      <c r="N181" s="29">
        <f>M181/M185*100</f>
        <v>11.61016437292947</v>
      </c>
      <c r="O181" s="7">
        <f t="shared" si="121"/>
        <v>424</v>
      </c>
      <c r="P181" s="23">
        <f t="shared" si="122"/>
        <v>74</v>
      </c>
      <c r="Q181" s="9">
        <f t="shared" si="123"/>
        <v>0</v>
      </c>
      <c r="R181" s="9">
        <f t="shared" si="124"/>
        <v>0</v>
      </c>
      <c r="S181" s="2">
        <v>471</v>
      </c>
      <c r="T181" s="2">
        <v>2.65</v>
      </c>
      <c r="U181" s="20">
        <v>662872.11</v>
      </c>
      <c r="V181" s="2">
        <v>12.52</v>
      </c>
      <c r="W181" s="20">
        <v>52</v>
      </c>
      <c r="X181" s="2">
        <v>11.76</v>
      </c>
      <c r="Y181" s="2">
        <v>72710.25</v>
      </c>
      <c r="Z181" s="2">
        <v>9.55</v>
      </c>
      <c r="AA181" s="2">
        <v>523</v>
      </c>
      <c r="AB181" s="2">
        <v>2.87</v>
      </c>
      <c r="AC181" s="2">
        <v>735582.36</v>
      </c>
      <c r="AD181" s="2">
        <v>12.15</v>
      </c>
      <c r="AE181" s="9">
        <f t="shared" si="136"/>
        <v>-47</v>
      </c>
      <c r="AF181" s="9">
        <f t="shared" si="137"/>
        <v>-0.37629772629772607</v>
      </c>
      <c r="AG181" s="9">
        <f t="shared" si="138"/>
        <v>-63374.72999999998</v>
      </c>
      <c r="AH181" s="9">
        <f t="shared" si="139"/>
        <v>-1.0042749994117717</v>
      </c>
      <c r="AI181" s="9">
        <f t="shared" si="140"/>
        <v>22</v>
      </c>
      <c r="AJ181" s="9">
        <f t="shared" si="141"/>
        <v>1.7931135531135531</v>
      </c>
      <c r="AK181" s="9">
        <f t="shared" si="142"/>
        <v>30656.03</v>
      </c>
      <c r="AL181" s="9">
        <f t="shared" si="143"/>
        <v>2.639956571908483</v>
      </c>
      <c r="AM181" s="9">
        <f t="shared" si="144"/>
        <v>-25</v>
      </c>
      <c r="AN181" s="9">
        <f t="shared" si="145"/>
        <v>-0.2754391997499219</v>
      </c>
      <c r="AO181" s="9">
        <f t="shared" si="146"/>
        <v>-32718.699999999953</v>
      </c>
      <c r="AP181" s="9">
        <f t="shared" si="147"/>
        <v>-0.5398356270705307</v>
      </c>
    </row>
    <row r="182" spans="1:42" ht="12">
      <c r="A182" s="65"/>
      <c r="B182" s="40" t="s">
        <v>11</v>
      </c>
      <c r="C182" s="28">
        <v>298</v>
      </c>
      <c r="D182" s="29">
        <f>C182/C185*100</f>
        <v>1.598026598026598</v>
      </c>
      <c r="E182" s="41">
        <v>885820.87</v>
      </c>
      <c r="F182" s="29">
        <f>E182/E185*100</f>
        <v>17.015703285812215</v>
      </c>
      <c r="G182" s="28">
        <v>43</v>
      </c>
      <c r="H182" s="29">
        <f>G182/G185*100</f>
        <v>7.875457875457875</v>
      </c>
      <c r="I182" s="41">
        <v>138725.07</v>
      </c>
      <c r="J182" s="29">
        <f>I182/I185*100</f>
        <v>16.35980881516646</v>
      </c>
      <c r="K182" s="28">
        <f t="shared" si="149"/>
        <v>341</v>
      </c>
      <c r="L182" s="29">
        <f>K182/K185*100</f>
        <v>1.7765968531832865</v>
      </c>
      <c r="M182" s="41">
        <f t="shared" si="150"/>
        <v>1024545.94</v>
      </c>
      <c r="N182" s="29">
        <f>M182/M185*100</f>
        <v>16.923832384530353</v>
      </c>
      <c r="O182" s="7">
        <f t="shared" si="121"/>
        <v>298</v>
      </c>
      <c r="P182" s="23">
        <f t="shared" si="122"/>
        <v>43</v>
      </c>
      <c r="Q182" s="9">
        <f t="shared" si="123"/>
        <v>0</v>
      </c>
      <c r="R182" s="9">
        <f t="shared" si="124"/>
        <v>0</v>
      </c>
      <c r="S182" s="2">
        <v>319</v>
      </c>
      <c r="T182" s="2">
        <v>1.79</v>
      </c>
      <c r="U182" s="20">
        <v>953958.59</v>
      </c>
      <c r="V182" s="2">
        <v>18.02</v>
      </c>
      <c r="W182" s="20">
        <v>34</v>
      </c>
      <c r="X182" s="2">
        <v>7.69</v>
      </c>
      <c r="Y182" s="2">
        <v>110595.35</v>
      </c>
      <c r="Z182" s="2">
        <v>14.52</v>
      </c>
      <c r="AA182" s="2">
        <v>353</v>
      </c>
      <c r="AB182" s="2">
        <v>1.93</v>
      </c>
      <c r="AC182" s="2">
        <v>1064553.94</v>
      </c>
      <c r="AD182" s="2">
        <v>17.58</v>
      </c>
      <c r="AE182" s="9">
        <f t="shared" si="136"/>
        <v>-21</v>
      </c>
      <c r="AF182" s="9">
        <f t="shared" si="137"/>
        <v>-0.19197340197340207</v>
      </c>
      <c r="AG182" s="9">
        <f t="shared" si="138"/>
        <v>-68137.71999999997</v>
      </c>
      <c r="AH182" s="9">
        <f t="shared" si="139"/>
        <v>-1.0042967141877845</v>
      </c>
      <c r="AI182" s="9">
        <f t="shared" si="140"/>
        <v>9</v>
      </c>
      <c r="AJ182" s="9">
        <f t="shared" si="141"/>
        <v>0.18545787545787462</v>
      </c>
      <c r="AK182" s="9">
        <f t="shared" si="142"/>
        <v>28129.72</v>
      </c>
      <c r="AL182" s="9">
        <f t="shared" si="143"/>
        <v>1.8398088151664602</v>
      </c>
      <c r="AM182" s="9">
        <f t="shared" si="144"/>
        <v>-12</v>
      </c>
      <c r="AN182" s="9">
        <f t="shared" si="145"/>
        <v>-0.1534031468167134</v>
      </c>
      <c r="AO182" s="9">
        <f t="shared" si="146"/>
        <v>-40008</v>
      </c>
      <c r="AP182" s="9">
        <f t="shared" si="147"/>
        <v>-0.656167615469645</v>
      </c>
    </row>
    <row r="183" spans="1:42" ht="12">
      <c r="A183" s="65"/>
      <c r="B183" s="40" t="s">
        <v>12</v>
      </c>
      <c r="C183" s="28">
        <v>69</v>
      </c>
      <c r="D183" s="29">
        <f>C183/C185*100</f>
        <v>0.37001287001287003</v>
      </c>
      <c r="E183" s="41">
        <v>453442.31</v>
      </c>
      <c r="F183" s="29">
        <f>E183/E185*100</f>
        <v>8.710158075405563</v>
      </c>
      <c r="G183" s="28">
        <v>7</v>
      </c>
      <c r="H183" s="29">
        <f>G183/G185*100</f>
        <v>1.282051282051282</v>
      </c>
      <c r="I183" s="41">
        <v>54593.71</v>
      </c>
      <c r="J183" s="29">
        <f>I183/I185*100</f>
        <v>6.438220994306517</v>
      </c>
      <c r="K183" s="28">
        <f t="shared" si="149"/>
        <v>76</v>
      </c>
      <c r="L183" s="29">
        <f>K183/K185*100</f>
        <v>0.3959570699176826</v>
      </c>
      <c r="M183" s="41">
        <f t="shared" si="150"/>
        <v>508036.02</v>
      </c>
      <c r="N183" s="29">
        <f>M183/M185*100</f>
        <v>8.391928670161839</v>
      </c>
      <c r="O183" s="7">
        <f t="shared" si="121"/>
        <v>69</v>
      </c>
      <c r="P183" s="23">
        <f t="shared" si="122"/>
        <v>7</v>
      </c>
      <c r="Q183" s="9">
        <f t="shared" si="123"/>
        <v>0</v>
      </c>
      <c r="R183" s="9">
        <f t="shared" si="124"/>
        <v>0</v>
      </c>
      <c r="S183" s="2">
        <v>73</v>
      </c>
      <c r="T183" s="2">
        <v>0.41</v>
      </c>
      <c r="U183" s="20">
        <v>480810.37</v>
      </c>
      <c r="V183" s="2">
        <v>9.08</v>
      </c>
      <c r="W183" s="20">
        <v>6</v>
      </c>
      <c r="X183" s="2">
        <v>1.36</v>
      </c>
      <c r="Y183" s="2">
        <v>42389.56</v>
      </c>
      <c r="Z183" s="2">
        <v>5.57</v>
      </c>
      <c r="AA183" s="2">
        <v>79</v>
      </c>
      <c r="AB183" s="2">
        <v>0.43</v>
      </c>
      <c r="AC183" s="2">
        <v>523199.93</v>
      </c>
      <c r="AD183" s="2">
        <v>8.64</v>
      </c>
      <c r="AE183" s="9">
        <f t="shared" si="136"/>
        <v>-4</v>
      </c>
      <c r="AF183" s="9">
        <f t="shared" si="137"/>
        <v>-0.039987129987129943</v>
      </c>
      <c r="AG183" s="9">
        <f t="shared" si="138"/>
        <v>-27368.059999999998</v>
      </c>
      <c r="AH183" s="9">
        <f t="shared" si="139"/>
        <v>-0.36984192459443754</v>
      </c>
      <c r="AI183" s="9">
        <f t="shared" si="140"/>
        <v>1</v>
      </c>
      <c r="AJ183" s="9">
        <f t="shared" si="141"/>
        <v>-0.07794871794871816</v>
      </c>
      <c r="AK183" s="9">
        <f t="shared" si="142"/>
        <v>12204.150000000001</v>
      </c>
      <c r="AL183" s="9">
        <f t="shared" si="143"/>
        <v>0.8682209943065171</v>
      </c>
      <c r="AM183" s="9">
        <f t="shared" si="144"/>
        <v>-3</v>
      </c>
      <c r="AN183" s="9">
        <f t="shared" si="145"/>
        <v>-0.0340429300823174</v>
      </c>
      <c r="AO183" s="9">
        <f t="shared" si="146"/>
        <v>-15163.909999999974</v>
      </c>
      <c r="AP183" s="9">
        <f t="shared" si="147"/>
        <v>-0.2480713298381616</v>
      </c>
    </row>
    <row r="184" spans="1:42" ht="12">
      <c r="A184" s="65"/>
      <c r="B184" s="42" t="s">
        <v>13</v>
      </c>
      <c r="C184" s="30">
        <v>9</v>
      </c>
      <c r="D184" s="31">
        <f>C184/C185*100</f>
        <v>0.04826254826254826</v>
      </c>
      <c r="E184" s="43">
        <v>161216.68</v>
      </c>
      <c r="F184" s="31">
        <f>E184/E185*100</f>
        <v>3.0968057815162298</v>
      </c>
      <c r="G184" s="30">
        <v>9</v>
      </c>
      <c r="H184" s="31">
        <f>G184/G185*100</f>
        <v>1.6483516483516485</v>
      </c>
      <c r="I184" s="43">
        <v>428144.08</v>
      </c>
      <c r="J184" s="31">
        <f>I184/I185*100</f>
        <v>50.49091194652369</v>
      </c>
      <c r="K184" s="28">
        <f t="shared" si="149"/>
        <v>18</v>
      </c>
      <c r="L184" s="31">
        <f>K184/K185*100</f>
        <v>0.09377930603313535</v>
      </c>
      <c r="M184" s="43">
        <f t="shared" si="150"/>
        <v>589360.76</v>
      </c>
      <c r="N184" s="31">
        <f>M184/M185*100</f>
        <v>9.735281090723392</v>
      </c>
      <c r="O184" s="7">
        <f t="shared" si="121"/>
        <v>9</v>
      </c>
      <c r="P184" s="23">
        <f t="shared" si="122"/>
        <v>9</v>
      </c>
      <c r="Q184" s="9">
        <f t="shared" si="123"/>
        <v>0</v>
      </c>
      <c r="R184" s="9">
        <f t="shared" si="124"/>
        <v>0</v>
      </c>
      <c r="S184" s="2">
        <v>10</v>
      </c>
      <c r="T184" s="2">
        <v>0.06</v>
      </c>
      <c r="U184" s="20">
        <v>173134.68</v>
      </c>
      <c r="V184" s="2">
        <v>3.27</v>
      </c>
      <c r="W184" s="20">
        <v>10</v>
      </c>
      <c r="X184" s="2">
        <v>2.26</v>
      </c>
      <c r="Y184" s="2">
        <v>434180.86</v>
      </c>
      <c r="Z184" s="2">
        <v>57.01</v>
      </c>
      <c r="AA184" s="2">
        <v>20</v>
      </c>
      <c r="AB184" s="2">
        <v>0.11</v>
      </c>
      <c r="AC184" s="2">
        <v>607315.54</v>
      </c>
      <c r="AD184" s="2">
        <v>10.03</v>
      </c>
      <c r="AE184" s="9">
        <f t="shared" si="136"/>
        <v>-1</v>
      </c>
      <c r="AF184" s="9">
        <f t="shared" si="137"/>
        <v>-0.011737451737451735</v>
      </c>
      <c r="AG184" s="9">
        <f t="shared" si="138"/>
        <v>-11918</v>
      </c>
      <c r="AH184" s="9">
        <f t="shared" si="139"/>
        <v>-0.17319421848377026</v>
      </c>
      <c r="AI184" s="9">
        <f t="shared" si="140"/>
        <v>-1</v>
      </c>
      <c r="AJ184" s="9">
        <f t="shared" si="141"/>
        <v>-0.6116483516483513</v>
      </c>
      <c r="AK184" s="9">
        <f t="shared" si="142"/>
        <v>-6036.77999999997</v>
      </c>
      <c r="AL184" s="9">
        <f t="shared" si="143"/>
        <v>-6.51908805347631</v>
      </c>
      <c r="AM184" s="9">
        <f t="shared" si="144"/>
        <v>-2</v>
      </c>
      <c r="AN184" s="9">
        <f t="shared" si="145"/>
        <v>-0.016220693966864652</v>
      </c>
      <c r="AO184" s="9">
        <f t="shared" si="146"/>
        <v>-17954.780000000028</v>
      </c>
      <c r="AP184" s="9">
        <f t="shared" si="147"/>
        <v>-0.2947189092766074</v>
      </c>
    </row>
    <row r="185" spans="1:42" ht="12">
      <c r="A185" s="66"/>
      <c r="B185" s="8" t="s">
        <v>14</v>
      </c>
      <c r="C185" s="33">
        <f aca="true" t="shared" si="151" ref="C185:N185">SUM(C176:C184)</f>
        <v>18648</v>
      </c>
      <c r="D185" s="32">
        <f t="shared" si="151"/>
        <v>99.99999999999999</v>
      </c>
      <c r="E185" s="46">
        <f t="shared" si="151"/>
        <v>5205902.1899999995</v>
      </c>
      <c r="F185" s="32">
        <f t="shared" si="151"/>
        <v>100</v>
      </c>
      <c r="G185" s="33">
        <f t="shared" si="151"/>
        <v>546</v>
      </c>
      <c r="H185" s="32">
        <f t="shared" si="151"/>
        <v>99.99999999999999</v>
      </c>
      <c r="I185" s="46">
        <f t="shared" si="151"/>
        <v>847962.66</v>
      </c>
      <c r="J185" s="32">
        <f t="shared" si="151"/>
        <v>100</v>
      </c>
      <c r="K185" s="33">
        <f t="shared" si="151"/>
        <v>19194</v>
      </c>
      <c r="L185" s="32">
        <f t="shared" si="151"/>
        <v>100.00000000000001</v>
      </c>
      <c r="M185" s="46">
        <f t="shared" si="151"/>
        <v>6053864.85</v>
      </c>
      <c r="N185" s="32">
        <f t="shared" si="151"/>
        <v>100</v>
      </c>
      <c r="O185" s="7">
        <f t="shared" si="121"/>
        <v>18648</v>
      </c>
      <c r="P185" s="23">
        <f t="shared" si="122"/>
        <v>546</v>
      </c>
      <c r="Q185" s="9">
        <f t="shared" si="123"/>
        <v>0</v>
      </c>
      <c r="R185" s="9">
        <f t="shared" si="124"/>
        <v>0</v>
      </c>
      <c r="S185" s="2">
        <v>17807</v>
      </c>
      <c r="T185" s="2">
        <v>100.01</v>
      </c>
      <c r="U185" s="2">
        <v>5294275.37</v>
      </c>
      <c r="V185" s="2">
        <v>100.00999999999999</v>
      </c>
      <c r="W185" s="2">
        <v>442</v>
      </c>
      <c r="X185" s="2">
        <v>100.00000000000001</v>
      </c>
      <c r="Y185" s="2">
        <v>761633.69</v>
      </c>
      <c r="Z185" s="2">
        <v>100</v>
      </c>
      <c r="AA185" s="2">
        <v>18249</v>
      </c>
      <c r="AB185" s="2">
        <v>100.00000000000001</v>
      </c>
      <c r="AC185" s="2">
        <v>6055909.06</v>
      </c>
      <c r="AD185" s="2">
        <v>99.99999999999999</v>
      </c>
      <c r="AE185" s="9">
        <f t="shared" si="136"/>
        <v>841</v>
      </c>
      <c r="AF185" s="9">
        <f t="shared" si="137"/>
        <v>-0.010000000000019327</v>
      </c>
      <c r="AG185" s="9">
        <f t="shared" si="138"/>
        <v>-88373.18000000063</v>
      </c>
      <c r="AH185" s="9">
        <f t="shared" si="139"/>
        <v>-0.009999999999990905</v>
      </c>
      <c r="AI185" s="9">
        <f t="shared" si="140"/>
        <v>104</v>
      </c>
      <c r="AJ185" s="9">
        <f t="shared" si="141"/>
        <v>0</v>
      </c>
      <c r="AK185" s="9">
        <f t="shared" si="142"/>
        <v>86328.97000000009</v>
      </c>
      <c r="AL185" s="9">
        <f t="shared" si="143"/>
        <v>0</v>
      </c>
      <c r="AM185" s="9">
        <f t="shared" si="144"/>
        <v>945</v>
      </c>
      <c r="AN185" s="9">
        <f t="shared" si="145"/>
        <v>0</v>
      </c>
      <c r="AO185" s="9">
        <f t="shared" si="146"/>
        <v>-2044.2099999999627</v>
      </c>
      <c r="AP185" s="9">
        <f t="shared" si="147"/>
        <v>0</v>
      </c>
    </row>
    <row r="186" spans="1:42" ht="12" customHeight="1">
      <c r="A186" s="64" t="s">
        <v>64</v>
      </c>
      <c r="B186" s="38" t="s">
        <v>4</v>
      </c>
      <c r="C186" s="26">
        <v>2460</v>
      </c>
      <c r="D186" s="27">
        <f>C186/C195*100</f>
        <v>16.51117524666085</v>
      </c>
      <c r="E186" s="39">
        <v>175430.75</v>
      </c>
      <c r="F186" s="27">
        <f>E186/E195*100</f>
        <v>3.45209259682948</v>
      </c>
      <c r="G186" s="26">
        <v>72</v>
      </c>
      <c r="H186" s="27">
        <f>G186/G195*100</f>
        <v>20.57142857142857</v>
      </c>
      <c r="I186" s="39">
        <v>3705.69</v>
      </c>
      <c r="J186" s="27">
        <f>I186/I195*100</f>
        <v>0.46046068235817483</v>
      </c>
      <c r="K186" s="26">
        <f>C186+G186</f>
        <v>2532</v>
      </c>
      <c r="L186" s="27">
        <f>K186/K195*100</f>
        <v>16.604367499508164</v>
      </c>
      <c r="M186" s="39">
        <f>E186+I186</f>
        <v>179136.44</v>
      </c>
      <c r="N186" s="27">
        <f>M186/M195*100</f>
        <v>3.0430987312285462</v>
      </c>
      <c r="O186" s="7">
        <f t="shared" si="121"/>
        <v>2460</v>
      </c>
      <c r="P186" s="23">
        <f t="shared" si="122"/>
        <v>72</v>
      </c>
      <c r="Q186" s="9">
        <f t="shared" si="123"/>
        <v>0</v>
      </c>
      <c r="R186" s="9">
        <f t="shared" si="124"/>
        <v>0</v>
      </c>
      <c r="S186" s="2">
        <v>2474</v>
      </c>
      <c r="T186" s="2">
        <v>17.98</v>
      </c>
      <c r="U186" s="20">
        <v>176567.04</v>
      </c>
      <c r="V186" s="2">
        <v>3.43</v>
      </c>
      <c r="W186" s="20">
        <v>50</v>
      </c>
      <c r="X186" s="2">
        <v>18.12</v>
      </c>
      <c r="Y186" s="2">
        <v>2155.04</v>
      </c>
      <c r="Z186" s="2">
        <v>0.28</v>
      </c>
      <c r="AA186" s="2">
        <v>2524</v>
      </c>
      <c r="AB186" s="2">
        <v>17.99</v>
      </c>
      <c r="AC186" s="2">
        <v>178722.08</v>
      </c>
      <c r="AD186" s="2">
        <v>3.02</v>
      </c>
      <c r="AE186" s="9">
        <f t="shared" si="136"/>
        <v>-14</v>
      </c>
      <c r="AF186" s="9">
        <f t="shared" si="137"/>
        <v>-1.468824753339149</v>
      </c>
      <c r="AG186" s="9">
        <f t="shared" si="138"/>
        <v>-1136.2900000000081</v>
      </c>
      <c r="AH186" s="9">
        <f t="shared" si="139"/>
        <v>0.022092596829479838</v>
      </c>
      <c r="AI186" s="9">
        <f t="shared" si="140"/>
        <v>22</v>
      </c>
      <c r="AJ186" s="9">
        <f t="shared" si="141"/>
        <v>2.4514285714285684</v>
      </c>
      <c r="AK186" s="9">
        <f t="shared" si="142"/>
        <v>1550.65</v>
      </c>
      <c r="AL186" s="9">
        <f t="shared" si="143"/>
        <v>0.1804606823581748</v>
      </c>
      <c r="AM186" s="9">
        <f t="shared" si="144"/>
        <v>8</v>
      </c>
      <c r="AN186" s="9">
        <f t="shared" si="145"/>
        <v>-1.385632500491834</v>
      </c>
      <c r="AO186" s="9">
        <f t="shared" si="146"/>
        <v>414.36000000001513</v>
      </c>
      <c r="AP186" s="9">
        <f t="shared" si="147"/>
        <v>0.02309873122854622</v>
      </c>
    </row>
    <row r="187" spans="1:42" ht="12">
      <c r="A187" s="65"/>
      <c r="B187" s="40" t="s">
        <v>6</v>
      </c>
      <c r="C187" s="28">
        <v>9890</v>
      </c>
      <c r="D187" s="29">
        <f>C187/C195*100</f>
        <v>66.38029397946171</v>
      </c>
      <c r="E187" s="41">
        <v>1246555.32</v>
      </c>
      <c r="F187" s="29">
        <f>E187/E195*100</f>
        <v>24.529476113568478</v>
      </c>
      <c r="G187" s="28">
        <v>76</v>
      </c>
      <c r="H187" s="29">
        <f>G187/G195*100</f>
        <v>21.714285714285715</v>
      </c>
      <c r="I187" s="41">
        <v>11042.86</v>
      </c>
      <c r="J187" s="29">
        <f>I187/I195*100</f>
        <v>1.3721608798323106</v>
      </c>
      <c r="K187" s="28">
        <f aca="true" t="shared" si="152" ref="K187:K194">C187+G187</f>
        <v>9966</v>
      </c>
      <c r="L187" s="29">
        <f>K187/K195*100</f>
        <v>65.35510525280345</v>
      </c>
      <c r="M187" s="41">
        <f aca="true" t="shared" si="153" ref="M187:M194">E187+I187</f>
        <v>1257598.1800000002</v>
      </c>
      <c r="N187" s="29">
        <f>M187/M195*100</f>
        <v>21.36357865520454</v>
      </c>
      <c r="O187" s="7">
        <f t="shared" si="121"/>
        <v>9890</v>
      </c>
      <c r="P187" s="23">
        <f t="shared" si="122"/>
        <v>76</v>
      </c>
      <c r="Q187" s="9">
        <f t="shared" si="123"/>
        <v>0</v>
      </c>
      <c r="R187" s="9">
        <f t="shared" si="124"/>
        <v>0</v>
      </c>
      <c r="S187" s="2">
        <v>8722</v>
      </c>
      <c r="T187" s="2">
        <v>63.4</v>
      </c>
      <c r="U187" s="20">
        <v>1100626.26</v>
      </c>
      <c r="V187" s="2">
        <v>21.38</v>
      </c>
      <c r="W187" s="20">
        <v>46</v>
      </c>
      <c r="X187" s="2">
        <v>16.67</v>
      </c>
      <c r="Y187" s="2">
        <v>6365.57</v>
      </c>
      <c r="Z187" s="2">
        <v>0.83</v>
      </c>
      <c r="AA187" s="2">
        <v>8768</v>
      </c>
      <c r="AB187" s="2">
        <v>62.48</v>
      </c>
      <c r="AC187" s="2">
        <v>1106991.83</v>
      </c>
      <c r="AD187" s="2">
        <v>18.73</v>
      </c>
      <c r="AE187" s="9">
        <f t="shared" si="136"/>
        <v>1168</v>
      </c>
      <c r="AF187" s="9">
        <f t="shared" si="137"/>
        <v>2.980293979461713</v>
      </c>
      <c r="AG187" s="9">
        <f t="shared" si="138"/>
        <v>145929.06000000006</v>
      </c>
      <c r="AH187" s="9">
        <f t="shared" si="139"/>
        <v>3.149476113568479</v>
      </c>
      <c r="AI187" s="9">
        <f t="shared" si="140"/>
        <v>30</v>
      </c>
      <c r="AJ187" s="9">
        <f t="shared" si="141"/>
        <v>5.044285714285714</v>
      </c>
      <c r="AK187" s="9">
        <f t="shared" si="142"/>
        <v>4677.290000000001</v>
      </c>
      <c r="AL187" s="9">
        <f t="shared" si="143"/>
        <v>0.5421608798323106</v>
      </c>
      <c r="AM187" s="9">
        <f t="shared" si="144"/>
        <v>1198</v>
      </c>
      <c r="AN187" s="9">
        <f t="shared" si="145"/>
        <v>2.8751052528034577</v>
      </c>
      <c r="AO187" s="9">
        <f t="shared" si="146"/>
        <v>150606.3500000001</v>
      </c>
      <c r="AP187" s="9">
        <f t="shared" si="147"/>
        <v>2.6335786552045413</v>
      </c>
    </row>
    <row r="188" spans="1:42" ht="12">
      <c r="A188" s="65"/>
      <c r="B188" s="40" t="s">
        <v>7</v>
      </c>
      <c r="C188" s="28">
        <v>1084</v>
      </c>
      <c r="D188" s="29">
        <f>C188/C195*100</f>
        <v>7.275656084300961</v>
      </c>
      <c r="E188" s="41">
        <v>257342.34</v>
      </c>
      <c r="F188" s="29">
        <f>E188/E195*100</f>
        <v>5.06393312896841</v>
      </c>
      <c r="G188" s="28">
        <v>47</v>
      </c>
      <c r="H188" s="29">
        <f>G188/G195*100</f>
        <v>13.428571428571429</v>
      </c>
      <c r="I188" s="41">
        <v>11323.12</v>
      </c>
      <c r="J188" s="29">
        <f>I188/I195*100</f>
        <v>1.4069853553922473</v>
      </c>
      <c r="K188" s="28">
        <f t="shared" si="152"/>
        <v>1131</v>
      </c>
      <c r="L188" s="29">
        <f>K188/K195*100</f>
        <v>7.41687979539642</v>
      </c>
      <c r="M188" s="41">
        <f t="shared" si="153"/>
        <v>268665.46</v>
      </c>
      <c r="N188" s="29">
        <f>M188/M195*100</f>
        <v>4.5639821828039775</v>
      </c>
      <c r="O188" s="7">
        <f t="shared" si="121"/>
        <v>1084</v>
      </c>
      <c r="P188" s="23">
        <f t="shared" si="122"/>
        <v>47</v>
      </c>
      <c r="Q188" s="9">
        <f t="shared" si="123"/>
        <v>0</v>
      </c>
      <c r="R188" s="9">
        <f t="shared" si="124"/>
        <v>0</v>
      </c>
      <c r="S188" s="2">
        <v>1092</v>
      </c>
      <c r="T188" s="2">
        <v>7.94</v>
      </c>
      <c r="U188" s="20">
        <v>259581.5</v>
      </c>
      <c r="V188" s="2">
        <v>5.04</v>
      </c>
      <c r="W188" s="20">
        <v>32</v>
      </c>
      <c r="X188" s="2">
        <v>11.59</v>
      </c>
      <c r="Y188" s="2">
        <v>7680.19</v>
      </c>
      <c r="Z188" s="2">
        <v>1.01</v>
      </c>
      <c r="AA188" s="2">
        <v>1124</v>
      </c>
      <c r="AB188" s="2">
        <v>8.01</v>
      </c>
      <c r="AC188" s="2">
        <v>267261.69</v>
      </c>
      <c r="AD188" s="2">
        <v>4.52</v>
      </c>
      <c r="AE188" s="9">
        <f t="shared" si="136"/>
        <v>-8</v>
      </c>
      <c r="AF188" s="9">
        <f t="shared" si="137"/>
        <v>-0.6643439156990398</v>
      </c>
      <c r="AG188" s="9">
        <f t="shared" si="138"/>
        <v>-2239.1600000000035</v>
      </c>
      <c r="AH188" s="9">
        <f t="shared" si="139"/>
        <v>0.02393312896840971</v>
      </c>
      <c r="AI188" s="9">
        <f t="shared" si="140"/>
        <v>15</v>
      </c>
      <c r="AJ188" s="9">
        <f t="shared" si="141"/>
        <v>1.838571428571429</v>
      </c>
      <c r="AK188" s="9">
        <f t="shared" si="142"/>
        <v>3642.930000000001</v>
      </c>
      <c r="AL188" s="9">
        <f t="shared" si="143"/>
        <v>0.39698535539224733</v>
      </c>
      <c r="AM188" s="9">
        <f t="shared" si="144"/>
        <v>7</v>
      </c>
      <c r="AN188" s="9">
        <f t="shared" si="145"/>
        <v>-0.5931202046035802</v>
      </c>
      <c r="AO188" s="9">
        <f t="shared" si="146"/>
        <v>1403.7700000000186</v>
      </c>
      <c r="AP188" s="9">
        <f t="shared" si="147"/>
        <v>0.04398218280397792</v>
      </c>
    </row>
    <row r="189" spans="1:42" ht="12">
      <c r="A189" s="65"/>
      <c r="B189" s="40" t="s">
        <v>8</v>
      </c>
      <c r="C189" s="28">
        <v>558</v>
      </c>
      <c r="D189" s="29">
        <f>C189/C195*100</f>
        <v>3.7452177998523393</v>
      </c>
      <c r="E189" s="41">
        <v>211784.58</v>
      </c>
      <c r="F189" s="29">
        <f>E189/E195*100</f>
        <v>4.167456279703761</v>
      </c>
      <c r="G189" s="28">
        <v>38</v>
      </c>
      <c r="H189" s="29">
        <f>G189/G195*100</f>
        <v>10.857142857142858</v>
      </c>
      <c r="I189" s="41">
        <v>14644.48</v>
      </c>
      <c r="J189" s="29">
        <f>I189/I195*100</f>
        <v>1.8196900586882996</v>
      </c>
      <c r="K189" s="28">
        <f t="shared" si="152"/>
        <v>596</v>
      </c>
      <c r="L189" s="29">
        <f>K189/K195*100</f>
        <v>3.9084530133123483</v>
      </c>
      <c r="M189" s="41">
        <f t="shared" si="153"/>
        <v>226429.06</v>
      </c>
      <c r="N189" s="29">
        <f>M189/M195*100</f>
        <v>3.8464869861166844</v>
      </c>
      <c r="O189" s="7">
        <f t="shared" si="121"/>
        <v>558</v>
      </c>
      <c r="P189" s="23">
        <f t="shared" si="122"/>
        <v>38</v>
      </c>
      <c r="Q189" s="9">
        <f t="shared" si="123"/>
        <v>0</v>
      </c>
      <c r="R189" s="9">
        <f t="shared" si="124"/>
        <v>0</v>
      </c>
      <c r="S189" s="2">
        <v>562</v>
      </c>
      <c r="T189" s="2">
        <v>4.09</v>
      </c>
      <c r="U189" s="20">
        <v>212544.96</v>
      </c>
      <c r="V189" s="2">
        <v>4.13</v>
      </c>
      <c r="W189" s="20">
        <v>36</v>
      </c>
      <c r="X189" s="2">
        <v>13.04</v>
      </c>
      <c r="Y189" s="2">
        <v>14148.85</v>
      </c>
      <c r="Z189" s="2">
        <v>1.86</v>
      </c>
      <c r="AA189" s="2">
        <v>598</v>
      </c>
      <c r="AB189" s="2">
        <v>4.26</v>
      </c>
      <c r="AC189" s="2">
        <v>226693.81</v>
      </c>
      <c r="AD189" s="2">
        <v>3.84</v>
      </c>
      <c r="AE189" s="9">
        <f t="shared" si="136"/>
        <v>-4</v>
      </c>
      <c r="AF189" s="9">
        <f t="shared" si="137"/>
        <v>-0.3447822001476606</v>
      </c>
      <c r="AG189" s="9">
        <f t="shared" si="138"/>
        <v>-760.3800000000047</v>
      </c>
      <c r="AH189" s="9">
        <f t="shared" si="139"/>
        <v>0.0374562797037612</v>
      </c>
      <c r="AI189" s="9">
        <f t="shared" si="140"/>
        <v>2</v>
      </c>
      <c r="AJ189" s="9">
        <f t="shared" si="141"/>
        <v>-2.1828571428571415</v>
      </c>
      <c r="AK189" s="9">
        <f t="shared" si="142"/>
        <v>495.6299999999992</v>
      </c>
      <c r="AL189" s="9">
        <f t="shared" si="143"/>
        <v>-0.040309941311700515</v>
      </c>
      <c r="AM189" s="9">
        <f t="shared" si="144"/>
        <v>-2</v>
      </c>
      <c r="AN189" s="9">
        <f t="shared" si="145"/>
        <v>-0.3515469866876515</v>
      </c>
      <c r="AO189" s="9">
        <f t="shared" si="146"/>
        <v>-264.75</v>
      </c>
      <c r="AP189" s="9">
        <f t="shared" si="147"/>
        <v>0.006486986116684523</v>
      </c>
    </row>
    <row r="190" spans="1:42" ht="12">
      <c r="A190" s="65"/>
      <c r="B190" s="40" t="s">
        <v>9</v>
      </c>
      <c r="C190" s="28">
        <v>325</v>
      </c>
      <c r="D190" s="29">
        <f>C190/C195*100</f>
        <v>2.1813544533190146</v>
      </c>
      <c r="E190" s="41">
        <v>227396.27</v>
      </c>
      <c r="F190" s="29">
        <f>E190/E195*100</f>
        <v>4.47466011639144</v>
      </c>
      <c r="G190" s="28">
        <v>37</v>
      </c>
      <c r="H190" s="29">
        <f>G190/G195*100</f>
        <v>10.571428571428571</v>
      </c>
      <c r="I190" s="41">
        <v>27177.06</v>
      </c>
      <c r="J190" s="29">
        <f>I190/I195*100</f>
        <v>3.3769601861162326</v>
      </c>
      <c r="K190" s="28">
        <f t="shared" si="152"/>
        <v>362</v>
      </c>
      <c r="L190" s="29">
        <f>K190/K195*100</f>
        <v>2.3739261590923997</v>
      </c>
      <c r="M190" s="41">
        <f t="shared" si="153"/>
        <v>254573.33</v>
      </c>
      <c r="N190" s="29">
        <f>M190/M195*100</f>
        <v>4.324590672493134</v>
      </c>
      <c r="O190" s="7">
        <f t="shared" si="121"/>
        <v>325</v>
      </c>
      <c r="P190" s="23">
        <f t="shared" si="122"/>
        <v>37</v>
      </c>
      <c r="Q190" s="9">
        <f t="shared" si="123"/>
        <v>0</v>
      </c>
      <c r="R190" s="9">
        <f t="shared" si="124"/>
        <v>0</v>
      </c>
      <c r="S190" s="2">
        <v>308</v>
      </c>
      <c r="T190" s="2">
        <v>2.24</v>
      </c>
      <c r="U190" s="20">
        <v>214364.05</v>
      </c>
      <c r="V190" s="2">
        <v>4.16</v>
      </c>
      <c r="W190" s="20">
        <v>33</v>
      </c>
      <c r="X190" s="2">
        <v>11.96</v>
      </c>
      <c r="Y190" s="2">
        <v>24685.18</v>
      </c>
      <c r="Z190" s="2">
        <v>3.24</v>
      </c>
      <c r="AA190" s="2">
        <v>341</v>
      </c>
      <c r="AB190" s="2">
        <v>2.43</v>
      </c>
      <c r="AC190" s="2">
        <v>239049.23</v>
      </c>
      <c r="AD190" s="2">
        <v>4.04</v>
      </c>
      <c r="AE190" s="9">
        <f t="shared" si="136"/>
        <v>17</v>
      </c>
      <c r="AF190" s="9">
        <f t="shared" si="137"/>
        <v>-0.05864554668098565</v>
      </c>
      <c r="AG190" s="9">
        <f t="shared" si="138"/>
        <v>13032.220000000001</v>
      </c>
      <c r="AH190" s="9">
        <f t="shared" si="139"/>
        <v>0.31466011639143954</v>
      </c>
      <c r="AI190" s="9">
        <f t="shared" si="140"/>
        <v>4</v>
      </c>
      <c r="AJ190" s="9">
        <f t="shared" si="141"/>
        <v>-1.3885714285714297</v>
      </c>
      <c r="AK190" s="9">
        <f t="shared" si="142"/>
        <v>2491.880000000001</v>
      </c>
      <c r="AL190" s="9">
        <f t="shared" si="143"/>
        <v>0.1369601861162324</v>
      </c>
      <c r="AM190" s="9">
        <f t="shared" si="144"/>
        <v>21</v>
      </c>
      <c r="AN190" s="9">
        <f t="shared" si="145"/>
        <v>-0.05607384090760048</v>
      </c>
      <c r="AO190" s="9">
        <f t="shared" si="146"/>
        <v>15524.099999999977</v>
      </c>
      <c r="AP190" s="9">
        <f t="shared" si="147"/>
        <v>0.28459067249313375</v>
      </c>
    </row>
    <row r="191" spans="1:42" ht="12">
      <c r="A191" s="65"/>
      <c r="B191" s="40" t="s">
        <v>10</v>
      </c>
      <c r="C191" s="28">
        <v>206</v>
      </c>
      <c r="D191" s="29">
        <f>C191/C195*100</f>
        <v>1.3826431304114368</v>
      </c>
      <c r="E191" s="41">
        <v>289474.32</v>
      </c>
      <c r="F191" s="29">
        <f>E191/E195*100</f>
        <v>5.696220058594333</v>
      </c>
      <c r="G191" s="28">
        <v>37</v>
      </c>
      <c r="H191" s="29">
        <f>G191/G195*100</f>
        <v>10.571428571428571</v>
      </c>
      <c r="I191" s="41">
        <v>51777.78</v>
      </c>
      <c r="J191" s="29">
        <f>I191/I195*100</f>
        <v>6.433790173973391</v>
      </c>
      <c r="K191" s="28">
        <f t="shared" si="152"/>
        <v>243</v>
      </c>
      <c r="L191" s="29">
        <f>K191/K195*100</f>
        <v>1.593547117843793</v>
      </c>
      <c r="M191" s="41">
        <f t="shared" si="153"/>
        <v>341252.1</v>
      </c>
      <c r="N191" s="29">
        <f>M191/M195*100</f>
        <v>5.7970552085275155</v>
      </c>
      <c r="O191" s="7">
        <f t="shared" si="121"/>
        <v>206</v>
      </c>
      <c r="P191" s="23">
        <f t="shared" si="122"/>
        <v>37</v>
      </c>
      <c r="Q191" s="9">
        <f t="shared" si="123"/>
        <v>0</v>
      </c>
      <c r="R191" s="9">
        <f t="shared" si="124"/>
        <v>0</v>
      </c>
      <c r="S191" s="2">
        <v>203</v>
      </c>
      <c r="T191" s="2">
        <v>1.48</v>
      </c>
      <c r="U191" s="20">
        <v>286475.72</v>
      </c>
      <c r="V191" s="2">
        <v>5.56</v>
      </c>
      <c r="W191" s="20">
        <v>36</v>
      </c>
      <c r="X191" s="2">
        <v>13.04</v>
      </c>
      <c r="Y191" s="2">
        <v>51426.27</v>
      </c>
      <c r="Z191" s="2">
        <v>6.74</v>
      </c>
      <c r="AA191" s="2">
        <v>239</v>
      </c>
      <c r="AB191" s="2">
        <v>1.7</v>
      </c>
      <c r="AC191" s="2">
        <v>337901.99</v>
      </c>
      <c r="AD191" s="2">
        <v>5.72</v>
      </c>
      <c r="AE191" s="9">
        <f t="shared" si="136"/>
        <v>3</v>
      </c>
      <c r="AF191" s="9">
        <f t="shared" si="137"/>
        <v>-0.09735686958856316</v>
      </c>
      <c r="AG191" s="9">
        <f t="shared" si="138"/>
        <v>2998.600000000035</v>
      </c>
      <c r="AH191" s="9">
        <f t="shared" si="139"/>
        <v>0.13622005859433362</v>
      </c>
      <c r="AI191" s="9">
        <f t="shared" si="140"/>
        <v>1</v>
      </c>
      <c r="AJ191" s="9">
        <f t="shared" si="141"/>
        <v>-2.468571428571428</v>
      </c>
      <c r="AK191" s="9">
        <f t="shared" si="142"/>
        <v>351.51000000000204</v>
      </c>
      <c r="AL191" s="9">
        <f t="shared" si="143"/>
        <v>-0.30620982602660884</v>
      </c>
      <c r="AM191" s="9">
        <f t="shared" si="144"/>
        <v>4</v>
      </c>
      <c r="AN191" s="9">
        <f t="shared" si="145"/>
        <v>-0.10645288215620696</v>
      </c>
      <c r="AO191" s="9">
        <f t="shared" si="146"/>
        <v>3350.109999999986</v>
      </c>
      <c r="AP191" s="9">
        <f t="shared" si="147"/>
        <v>0.0770552085275158</v>
      </c>
    </row>
    <row r="192" spans="1:42" ht="12">
      <c r="A192" s="65"/>
      <c r="B192" s="40" t="s">
        <v>11</v>
      </c>
      <c r="C192" s="28">
        <v>172</v>
      </c>
      <c r="D192" s="29">
        <f>C192/C195*100</f>
        <v>1.1544398952949861</v>
      </c>
      <c r="E192" s="41">
        <v>544168.03</v>
      </c>
      <c r="F192" s="29">
        <f>E192/E195*100</f>
        <v>10.708033955246057</v>
      </c>
      <c r="G192" s="28">
        <v>21</v>
      </c>
      <c r="H192" s="29">
        <f>G192/G195*100</f>
        <v>6</v>
      </c>
      <c r="I192" s="41">
        <v>64671.19</v>
      </c>
      <c r="J192" s="29">
        <f>I192/I195*100</f>
        <v>8.035896223460457</v>
      </c>
      <c r="K192" s="28">
        <f t="shared" si="152"/>
        <v>193</v>
      </c>
      <c r="L192" s="29">
        <f>K192/K195*100</f>
        <v>1.2656567643779921</v>
      </c>
      <c r="M192" s="41">
        <f t="shared" si="153"/>
        <v>608839.22</v>
      </c>
      <c r="N192" s="29">
        <f>M192/M195*100</f>
        <v>10.34271897947831</v>
      </c>
      <c r="O192" s="7">
        <f t="shared" si="121"/>
        <v>172</v>
      </c>
      <c r="P192" s="23">
        <f t="shared" si="122"/>
        <v>21</v>
      </c>
      <c r="Q192" s="9">
        <f t="shared" si="123"/>
        <v>0</v>
      </c>
      <c r="R192" s="9">
        <f t="shared" si="124"/>
        <v>0</v>
      </c>
      <c r="S192" s="2">
        <v>185</v>
      </c>
      <c r="T192" s="2">
        <v>1.34</v>
      </c>
      <c r="U192" s="20">
        <v>582858.65</v>
      </c>
      <c r="V192" s="2">
        <v>11.32</v>
      </c>
      <c r="W192" s="20">
        <v>24</v>
      </c>
      <c r="X192" s="2">
        <v>8.7</v>
      </c>
      <c r="Y192" s="2">
        <v>78657.69</v>
      </c>
      <c r="Z192" s="2">
        <v>10.31</v>
      </c>
      <c r="AA192" s="2">
        <v>209</v>
      </c>
      <c r="AB192" s="2">
        <v>1.49</v>
      </c>
      <c r="AC192" s="2">
        <v>661516.34</v>
      </c>
      <c r="AD192" s="2">
        <v>11.19</v>
      </c>
      <c r="AE192" s="9">
        <f t="shared" si="136"/>
        <v>-13</v>
      </c>
      <c r="AF192" s="9">
        <f t="shared" si="137"/>
        <v>-0.18556010470501394</v>
      </c>
      <c r="AG192" s="9">
        <f t="shared" si="138"/>
        <v>-38690.619999999995</v>
      </c>
      <c r="AH192" s="9">
        <f t="shared" si="139"/>
        <v>-0.6119660447539435</v>
      </c>
      <c r="AI192" s="9">
        <f t="shared" si="140"/>
        <v>-3</v>
      </c>
      <c r="AJ192" s="9">
        <f t="shared" si="141"/>
        <v>-2.6999999999999993</v>
      </c>
      <c r="AK192" s="9">
        <f t="shared" si="142"/>
        <v>-13986.5</v>
      </c>
      <c r="AL192" s="9">
        <f t="shared" si="143"/>
        <v>-2.274103776539544</v>
      </c>
      <c r="AM192" s="9">
        <f t="shared" si="144"/>
        <v>-16</v>
      </c>
      <c r="AN192" s="9">
        <f t="shared" si="145"/>
        <v>-0.22434323562200786</v>
      </c>
      <c r="AO192" s="9">
        <f t="shared" si="146"/>
        <v>-52677.119999999995</v>
      </c>
      <c r="AP192" s="9">
        <f t="shared" si="147"/>
        <v>-0.8472810205216899</v>
      </c>
    </row>
    <row r="193" spans="1:42" ht="12">
      <c r="A193" s="65"/>
      <c r="B193" s="40" t="s">
        <v>12</v>
      </c>
      <c r="C193" s="28">
        <v>119</v>
      </c>
      <c r="D193" s="29">
        <f>C193/C195*100</f>
        <v>0.7987113229075776</v>
      </c>
      <c r="E193" s="41">
        <v>859572.9</v>
      </c>
      <c r="F193" s="29">
        <f>E193/E195*100</f>
        <v>16.914510395271336</v>
      </c>
      <c r="G193" s="28">
        <v>10</v>
      </c>
      <c r="H193" s="29">
        <f>G193/G195*100</f>
        <v>2.857142857142857</v>
      </c>
      <c r="I193" s="41">
        <v>68777.61</v>
      </c>
      <c r="J193" s="29">
        <f>I193/I195*100</f>
        <v>8.546150711895608</v>
      </c>
      <c r="K193" s="28">
        <f t="shared" si="152"/>
        <v>129</v>
      </c>
      <c r="L193" s="29">
        <f>K193/K195*100</f>
        <v>0.8459571119417667</v>
      </c>
      <c r="M193" s="41">
        <f t="shared" si="153"/>
        <v>928350.51</v>
      </c>
      <c r="N193" s="29">
        <f>M193/M195*100</f>
        <v>15.770449938138626</v>
      </c>
      <c r="O193" s="7">
        <f t="shared" si="121"/>
        <v>119</v>
      </c>
      <c r="P193" s="23">
        <f t="shared" si="122"/>
        <v>10</v>
      </c>
      <c r="Q193" s="9">
        <f t="shared" si="123"/>
        <v>0</v>
      </c>
      <c r="R193" s="9">
        <f t="shared" si="124"/>
        <v>0</v>
      </c>
      <c r="S193" s="2">
        <v>116</v>
      </c>
      <c r="T193" s="2">
        <v>0.84</v>
      </c>
      <c r="U193" s="20">
        <v>843287.75</v>
      </c>
      <c r="V193" s="2">
        <v>16.38</v>
      </c>
      <c r="W193" s="20">
        <v>8</v>
      </c>
      <c r="X193" s="2">
        <v>2.9</v>
      </c>
      <c r="Y193" s="2">
        <v>53882.47</v>
      </c>
      <c r="Z193" s="2">
        <v>7.06</v>
      </c>
      <c r="AA193" s="2">
        <v>124</v>
      </c>
      <c r="AB193" s="2">
        <v>0.88</v>
      </c>
      <c r="AC193" s="2">
        <v>897170.22</v>
      </c>
      <c r="AD193" s="2">
        <v>15.18</v>
      </c>
      <c r="AE193" s="9">
        <f t="shared" si="136"/>
        <v>3</v>
      </c>
      <c r="AF193" s="9">
        <f t="shared" si="137"/>
        <v>-0.04128867709242234</v>
      </c>
      <c r="AG193" s="9">
        <f t="shared" si="138"/>
        <v>16285.150000000023</v>
      </c>
      <c r="AH193" s="9">
        <f t="shared" si="139"/>
        <v>0.5345103952713366</v>
      </c>
      <c r="AI193" s="9">
        <f t="shared" si="140"/>
        <v>2</v>
      </c>
      <c r="AJ193" s="9">
        <f t="shared" si="141"/>
        <v>-0.042857142857142705</v>
      </c>
      <c r="AK193" s="9">
        <f t="shared" si="142"/>
        <v>14895.14</v>
      </c>
      <c r="AL193" s="9">
        <f t="shared" si="143"/>
        <v>1.4861507118956085</v>
      </c>
      <c r="AM193" s="9">
        <f t="shared" si="144"/>
        <v>5</v>
      </c>
      <c r="AN193" s="9">
        <f t="shared" si="145"/>
        <v>-0.0340428880582333</v>
      </c>
      <c r="AO193" s="9">
        <f t="shared" si="146"/>
        <v>31180.290000000037</v>
      </c>
      <c r="AP193" s="9">
        <f t="shared" si="147"/>
        <v>0.5904499381386259</v>
      </c>
    </row>
    <row r="194" spans="1:42" ht="12">
      <c r="A194" s="65"/>
      <c r="B194" s="42" t="s">
        <v>13</v>
      </c>
      <c r="C194" s="30">
        <v>85</v>
      </c>
      <c r="D194" s="31">
        <f>C194/C195*100</f>
        <v>0.5705080877911269</v>
      </c>
      <c r="E194" s="43">
        <v>1270142.36</v>
      </c>
      <c r="F194" s="31">
        <f>E194/E195*100</f>
        <v>24.993617355426707</v>
      </c>
      <c r="G194" s="30">
        <v>12</v>
      </c>
      <c r="H194" s="31">
        <f>G194/G195*100</f>
        <v>3.428571428571429</v>
      </c>
      <c r="I194" s="43">
        <v>551659.02</v>
      </c>
      <c r="J194" s="31">
        <f>I194/I195*100</f>
        <v>68.54790572828328</v>
      </c>
      <c r="K194" s="28">
        <f t="shared" si="152"/>
        <v>97</v>
      </c>
      <c r="L194" s="31">
        <f>K194/K195*100</f>
        <v>0.636107285723654</v>
      </c>
      <c r="M194" s="43">
        <f t="shared" si="153"/>
        <v>1821801.3800000001</v>
      </c>
      <c r="N194" s="31">
        <f>M194/M195*100</f>
        <v>30.948038646008673</v>
      </c>
      <c r="O194" s="7">
        <f t="shared" si="121"/>
        <v>85</v>
      </c>
      <c r="P194" s="23">
        <f t="shared" si="122"/>
        <v>12</v>
      </c>
      <c r="Q194" s="9">
        <f t="shared" si="123"/>
        <v>0</v>
      </c>
      <c r="R194" s="9">
        <f t="shared" si="124"/>
        <v>0</v>
      </c>
      <c r="S194" s="2">
        <v>95</v>
      </c>
      <c r="T194" s="2">
        <v>0.69</v>
      </c>
      <c r="U194" s="20">
        <v>1472159.89</v>
      </c>
      <c r="V194" s="2">
        <v>28.59</v>
      </c>
      <c r="W194" s="20">
        <v>11</v>
      </c>
      <c r="X194" s="2">
        <v>3.99</v>
      </c>
      <c r="Y194" s="2">
        <v>523696.88</v>
      </c>
      <c r="Z194" s="2">
        <v>68.66</v>
      </c>
      <c r="AA194" s="2">
        <v>106</v>
      </c>
      <c r="AB194" s="2">
        <v>0.76</v>
      </c>
      <c r="AC194" s="2">
        <v>1995856.77</v>
      </c>
      <c r="AD194" s="2">
        <v>33.76</v>
      </c>
      <c r="AE194" s="9">
        <f t="shared" si="136"/>
        <v>-10</v>
      </c>
      <c r="AF194" s="9">
        <f t="shared" si="137"/>
        <v>-0.11949191220887301</v>
      </c>
      <c r="AG194" s="9">
        <f t="shared" si="138"/>
        <v>-202017.5299999998</v>
      </c>
      <c r="AH194" s="9">
        <f t="shared" si="139"/>
        <v>-3.5963826445732927</v>
      </c>
      <c r="AI194" s="9">
        <f t="shared" si="140"/>
        <v>1</v>
      </c>
      <c r="AJ194" s="9">
        <f t="shared" si="141"/>
        <v>-0.5614285714285714</v>
      </c>
      <c r="AK194" s="9">
        <f t="shared" si="142"/>
        <v>27962.140000000014</v>
      </c>
      <c r="AL194" s="9">
        <f t="shared" si="143"/>
        <v>-0.11209427171671393</v>
      </c>
      <c r="AM194" s="9">
        <f t="shared" si="144"/>
        <v>-9</v>
      </c>
      <c r="AN194" s="9">
        <f t="shared" si="145"/>
        <v>-0.12389271427634596</v>
      </c>
      <c r="AO194" s="9">
        <f t="shared" si="146"/>
        <v>-174055.3899999999</v>
      </c>
      <c r="AP194" s="9">
        <f t="shared" si="147"/>
        <v>-2.8119613539913253</v>
      </c>
    </row>
    <row r="195" spans="1:42" ht="12">
      <c r="A195" s="66"/>
      <c r="B195" s="44" t="s">
        <v>14</v>
      </c>
      <c r="C195" s="33">
        <f aca="true" t="shared" si="154" ref="C195:N195">SUM(C186:C194)</f>
        <v>14899</v>
      </c>
      <c r="D195" s="32">
        <f t="shared" si="154"/>
        <v>100.00000000000001</v>
      </c>
      <c r="E195" s="46">
        <f t="shared" si="154"/>
        <v>5081866.87</v>
      </c>
      <c r="F195" s="32">
        <f t="shared" si="154"/>
        <v>100.00000000000001</v>
      </c>
      <c r="G195" s="33">
        <f t="shared" si="154"/>
        <v>350</v>
      </c>
      <c r="H195" s="32">
        <f t="shared" si="154"/>
        <v>100</v>
      </c>
      <c r="I195" s="46">
        <f t="shared" si="154"/>
        <v>804778.81</v>
      </c>
      <c r="J195" s="32">
        <f t="shared" si="154"/>
        <v>100</v>
      </c>
      <c r="K195" s="33">
        <f t="shared" si="154"/>
        <v>15249</v>
      </c>
      <c r="L195" s="32">
        <f t="shared" si="154"/>
        <v>100.00000000000003</v>
      </c>
      <c r="M195" s="46">
        <f t="shared" si="154"/>
        <v>5886645.68</v>
      </c>
      <c r="N195" s="32">
        <f t="shared" si="154"/>
        <v>100.00000000000001</v>
      </c>
      <c r="O195" s="7">
        <f t="shared" si="121"/>
        <v>14899</v>
      </c>
      <c r="P195" s="23">
        <f t="shared" si="122"/>
        <v>350</v>
      </c>
      <c r="Q195" s="9">
        <f t="shared" si="123"/>
        <v>0</v>
      </c>
      <c r="R195" s="9">
        <f t="shared" si="124"/>
        <v>0</v>
      </c>
      <c r="S195" s="2">
        <v>13757</v>
      </c>
      <c r="T195" s="2">
        <v>100</v>
      </c>
      <c r="U195" s="2">
        <v>5148465.82</v>
      </c>
      <c r="V195" s="2">
        <v>100</v>
      </c>
      <c r="W195" s="2">
        <v>276</v>
      </c>
      <c r="X195" s="2">
        <v>100</v>
      </c>
      <c r="Y195" s="2">
        <v>762698.14</v>
      </c>
      <c r="Z195" s="2">
        <v>100</v>
      </c>
      <c r="AA195" s="2">
        <v>14033</v>
      </c>
      <c r="AB195" s="2">
        <v>100</v>
      </c>
      <c r="AC195" s="2">
        <v>5911163.96</v>
      </c>
      <c r="AD195" s="2">
        <v>100</v>
      </c>
      <c r="AE195" s="9">
        <f t="shared" si="136"/>
        <v>1142</v>
      </c>
      <c r="AF195" s="9">
        <f t="shared" si="137"/>
        <v>0</v>
      </c>
      <c r="AG195" s="9">
        <f t="shared" si="138"/>
        <v>-66598.95000000019</v>
      </c>
      <c r="AH195" s="9">
        <f t="shared" si="139"/>
        <v>0</v>
      </c>
      <c r="AI195" s="9">
        <f t="shared" si="140"/>
        <v>74</v>
      </c>
      <c r="AJ195" s="9">
        <f t="shared" si="141"/>
        <v>0</v>
      </c>
      <c r="AK195" s="9">
        <f t="shared" si="142"/>
        <v>42080.67000000004</v>
      </c>
      <c r="AL195" s="9">
        <f t="shared" si="143"/>
        <v>0</v>
      </c>
      <c r="AM195" s="9">
        <f t="shared" si="144"/>
        <v>1216</v>
      </c>
      <c r="AN195" s="9">
        <f t="shared" si="145"/>
        <v>0</v>
      </c>
      <c r="AO195" s="9">
        <f t="shared" si="146"/>
        <v>-24518.28000000026</v>
      </c>
      <c r="AP195" s="9">
        <f t="shared" si="147"/>
        <v>0</v>
      </c>
    </row>
    <row r="196" spans="1:42" ht="12" customHeight="1">
      <c r="A196" s="64" t="s">
        <v>65</v>
      </c>
      <c r="B196" s="38" t="s">
        <v>4</v>
      </c>
      <c r="C196" s="26">
        <v>16300</v>
      </c>
      <c r="D196" s="27">
        <f>C196/C205*100</f>
        <v>42.68356551796376</v>
      </c>
      <c r="E196" s="39">
        <v>1022867.04</v>
      </c>
      <c r="F196" s="27">
        <f>E196/E205*100</f>
        <v>14.287044584260485</v>
      </c>
      <c r="G196" s="26">
        <v>410</v>
      </c>
      <c r="H196" s="27">
        <f>G196/G205*100</f>
        <v>36.44444444444444</v>
      </c>
      <c r="I196" s="39">
        <v>42526.8</v>
      </c>
      <c r="J196" s="27">
        <f>I196/I205*100</f>
        <v>3.3805833694754934</v>
      </c>
      <c r="K196" s="26">
        <f>C196+G196</f>
        <v>16710</v>
      </c>
      <c r="L196" s="27">
        <f>K196/K205*100</f>
        <v>42.50502378348129</v>
      </c>
      <c r="M196" s="39">
        <f>E196+I196</f>
        <v>1065393.84</v>
      </c>
      <c r="N196" s="27">
        <f>M196/M205*100</f>
        <v>12.657079704572313</v>
      </c>
      <c r="O196" s="7">
        <f t="shared" si="121"/>
        <v>16300</v>
      </c>
      <c r="P196" s="23">
        <f t="shared" si="122"/>
        <v>410</v>
      </c>
      <c r="Q196" s="9">
        <f t="shared" si="123"/>
        <v>0</v>
      </c>
      <c r="R196" s="9">
        <f t="shared" si="124"/>
        <v>0</v>
      </c>
      <c r="S196" s="2">
        <v>12478</v>
      </c>
      <c r="T196" s="2">
        <v>38.6</v>
      </c>
      <c r="U196" s="20">
        <v>736973.8900000001</v>
      </c>
      <c r="V196" s="2">
        <v>10.18</v>
      </c>
      <c r="W196" s="20">
        <v>188</v>
      </c>
      <c r="X196" s="2">
        <v>27.69</v>
      </c>
      <c r="Y196" s="2">
        <v>8295.889999999998</v>
      </c>
      <c r="Z196" s="2">
        <v>0.67</v>
      </c>
      <c r="AA196" s="2">
        <v>12666</v>
      </c>
      <c r="AB196" s="2">
        <v>38.37</v>
      </c>
      <c r="AC196" s="2">
        <v>745269.7800000001</v>
      </c>
      <c r="AD196" s="2">
        <v>8.8</v>
      </c>
      <c r="AE196" s="9">
        <f t="shared" si="136"/>
        <v>3822</v>
      </c>
      <c r="AF196" s="9">
        <f t="shared" si="137"/>
        <v>4.0835655179637556</v>
      </c>
      <c r="AG196" s="9">
        <f t="shared" si="138"/>
        <v>285893.1499999999</v>
      </c>
      <c r="AH196" s="9">
        <f t="shared" si="139"/>
        <v>4.1070445842604855</v>
      </c>
      <c r="AI196" s="9">
        <f t="shared" si="140"/>
        <v>222</v>
      </c>
      <c r="AJ196" s="9">
        <f t="shared" si="141"/>
        <v>8.754444444444442</v>
      </c>
      <c r="AK196" s="9">
        <f t="shared" si="142"/>
        <v>34230.91</v>
      </c>
      <c r="AL196" s="9">
        <f t="shared" si="143"/>
        <v>2.7105833694754935</v>
      </c>
      <c r="AM196" s="9">
        <f t="shared" si="144"/>
        <v>4044</v>
      </c>
      <c r="AN196" s="9">
        <f t="shared" si="145"/>
        <v>4.135023783481294</v>
      </c>
      <c r="AO196" s="9">
        <f t="shared" si="146"/>
        <v>320124.05999999994</v>
      </c>
      <c r="AP196" s="9">
        <f t="shared" si="147"/>
        <v>3.857079704572312</v>
      </c>
    </row>
    <row r="197" spans="1:42" ht="12">
      <c r="A197" s="65"/>
      <c r="B197" s="40" t="s">
        <v>6</v>
      </c>
      <c r="C197" s="28">
        <v>16986</v>
      </c>
      <c r="D197" s="29">
        <f>C197/C205*100</f>
        <v>44.47994134283021</v>
      </c>
      <c r="E197" s="41">
        <v>2282601.4</v>
      </c>
      <c r="F197" s="29">
        <f>E197/E205*100</f>
        <v>31.88256801186536</v>
      </c>
      <c r="G197" s="28">
        <v>269</v>
      </c>
      <c r="H197" s="29">
        <f>G197/G205*100</f>
        <v>23.91111111111111</v>
      </c>
      <c r="I197" s="41">
        <v>78865.8</v>
      </c>
      <c r="J197" s="29">
        <f>I197/I205*100</f>
        <v>6.269279887044883</v>
      </c>
      <c r="K197" s="28">
        <f aca="true" t="shared" si="155" ref="K197:K204">C197+G197</f>
        <v>17255</v>
      </c>
      <c r="L197" s="29">
        <f>K197/K205*100</f>
        <v>43.89133365553379</v>
      </c>
      <c r="M197" s="41">
        <f aca="true" t="shared" si="156" ref="M197:M204">E197+I197</f>
        <v>2361467.1999999997</v>
      </c>
      <c r="N197" s="29">
        <f>M197/M205*100</f>
        <v>28.054675602529482</v>
      </c>
      <c r="O197" s="7">
        <f t="shared" si="121"/>
        <v>16986</v>
      </c>
      <c r="P197" s="23">
        <f t="shared" si="122"/>
        <v>269</v>
      </c>
      <c r="Q197" s="9">
        <f t="shared" si="123"/>
        <v>0</v>
      </c>
      <c r="R197" s="9">
        <f t="shared" si="124"/>
        <v>0</v>
      </c>
      <c r="S197" s="2">
        <v>14440</v>
      </c>
      <c r="T197" s="2">
        <v>44.67</v>
      </c>
      <c r="U197" s="20">
        <v>1810091.24</v>
      </c>
      <c r="V197" s="2">
        <v>25</v>
      </c>
      <c r="W197" s="20">
        <v>132</v>
      </c>
      <c r="X197" s="2">
        <v>19.44</v>
      </c>
      <c r="Y197" s="2">
        <v>18797.089999999997</v>
      </c>
      <c r="Z197" s="2">
        <v>1.52</v>
      </c>
      <c r="AA197" s="2">
        <v>14572</v>
      </c>
      <c r="AB197" s="2">
        <v>44.15</v>
      </c>
      <c r="AC197" s="2">
        <v>1828888.33</v>
      </c>
      <c r="AD197" s="2">
        <v>21.59</v>
      </c>
      <c r="AE197" s="9">
        <f t="shared" si="136"/>
        <v>2546</v>
      </c>
      <c r="AF197" s="9">
        <f t="shared" si="137"/>
        <v>-0.19005865716979287</v>
      </c>
      <c r="AG197" s="9">
        <f t="shared" si="138"/>
        <v>472510.1599999999</v>
      </c>
      <c r="AH197" s="9">
        <f t="shared" si="139"/>
        <v>6.882568011865359</v>
      </c>
      <c r="AI197" s="9">
        <f t="shared" si="140"/>
        <v>137</v>
      </c>
      <c r="AJ197" s="9">
        <f t="shared" si="141"/>
        <v>4.47111111111111</v>
      </c>
      <c r="AK197" s="9">
        <f t="shared" si="142"/>
        <v>60068.71000000001</v>
      </c>
      <c r="AL197" s="9">
        <f t="shared" si="143"/>
        <v>4.749279887044883</v>
      </c>
      <c r="AM197" s="9">
        <f t="shared" si="144"/>
        <v>2683</v>
      </c>
      <c r="AN197" s="9">
        <f t="shared" si="145"/>
        <v>-0.2586663444662065</v>
      </c>
      <c r="AO197" s="9">
        <f t="shared" si="146"/>
        <v>532578.8699999996</v>
      </c>
      <c r="AP197" s="9">
        <f t="shared" si="147"/>
        <v>6.464675602529482</v>
      </c>
    </row>
    <row r="198" spans="1:42" ht="12">
      <c r="A198" s="65"/>
      <c r="B198" s="40" t="s">
        <v>7</v>
      </c>
      <c r="C198" s="28">
        <v>2433</v>
      </c>
      <c r="D198" s="29">
        <f>C198/C205*100</f>
        <v>6.371111343877659</v>
      </c>
      <c r="E198" s="41">
        <v>682784.38</v>
      </c>
      <c r="F198" s="29">
        <f>E198/E205*100</f>
        <v>9.536890423702237</v>
      </c>
      <c r="G198" s="28">
        <v>131</v>
      </c>
      <c r="H198" s="29">
        <f>G198/G205*100</f>
        <v>11.644444444444444</v>
      </c>
      <c r="I198" s="41">
        <v>51644.5</v>
      </c>
      <c r="J198" s="29">
        <f>I198/I205*100</f>
        <v>4.105376793571986</v>
      </c>
      <c r="K198" s="28">
        <f t="shared" si="155"/>
        <v>2564</v>
      </c>
      <c r="L198" s="29">
        <f>K198/K205*100</f>
        <v>6.522015618243329</v>
      </c>
      <c r="M198" s="41">
        <f t="shared" si="156"/>
        <v>734428.88</v>
      </c>
      <c r="N198" s="29">
        <f>M198/M205*100</f>
        <v>8.725153574662844</v>
      </c>
      <c r="O198" s="7">
        <f t="shared" si="121"/>
        <v>2433</v>
      </c>
      <c r="P198" s="23">
        <f t="shared" si="122"/>
        <v>131</v>
      </c>
      <c r="Q198" s="9">
        <f t="shared" si="123"/>
        <v>0</v>
      </c>
      <c r="R198" s="9">
        <f t="shared" si="124"/>
        <v>0</v>
      </c>
      <c r="S198" s="2">
        <v>2425</v>
      </c>
      <c r="T198" s="2">
        <v>7.5</v>
      </c>
      <c r="U198" s="20">
        <v>589277.4900000005</v>
      </c>
      <c r="V198" s="2">
        <v>8.14</v>
      </c>
      <c r="W198" s="20">
        <v>73</v>
      </c>
      <c r="X198" s="2">
        <v>10.75</v>
      </c>
      <c r="Y198" s="2">
        <v>17677.74</v>
      </c>
      <c r="Z198" s="2">
        <v>1.43</v>
      </c>
      <c r="AA198" s="2">
        <v>2498</v>
      </c>
      <c r="AB198" s="2">
        <v>7.57</v>
      </c>
      <c r="AC198" s="2">
        <v>606955.2300000004</v>
      </c>
      <c r="AD198" s="2">
        <v>7.16</v>
      </c>
      <c r="AE198" s="9">
        <f t="shared" si="136"/>
        <v>8</v>
      </c>
      <c r="AF198" s="9">
        <f t="shared" si="137"/>
        <v>-1.1288886561223412</v>
      </c>
      <c r="AG198" s="9">
        <f t="shared" si="138"/>
        <v>93506.88999999955</v>
      </c>
      <c r="AH198" s="9">
        <f t="shared" si="139"/>
        <v>1.3968904237022368</v>
      </c>
      <c r="AI198" s="9">
        <f t="shared" si="140"/>
        <v>58</v>
      </c>
      <c r="AJ198" s="9">
        <f t="shared" si="141"/>
        <v>0.8944444444444439</v>
      </c>
      <c r="AK198" s="9">
        <f t="shared" si="142"/>
        <v>33966.759999999995</v>
      </c>
      <c r="AL198" s="9">
        <f t="shared" si="143"/>
        <v>2.675376793571986</v>
      </c>
      <c r="AM198" s="9">
        <f t="shared" si="144"/>
        <v>66</v>
      </c>
      <c r="AN198" s="9">
        <f t="shared" si="145"/>
        <v>-1.0479843817566712</v>
      </c>
      <c r="AO198" s="9">
        <f t="shared" si="146"/>
        <v>127473.64999999956</v>
      </c>
      <c r="AP198" s="9">
        <f t="shared" si="147"/>
        <v>1.565153574662844</v>
      </c>
    </row>
    <row r="199" spans="1:42" ht="12">
      <c r="A199" s="65"/>
      <c r="B199" s="40" t="s">
        <v>8</v>
      </c>
      <c r="C199" s="28">
        <v>1196</v>
      </c>
      <c r="D199" s="29">
        <f>C199/C205*100</f>
        <v>3.1318738870849483</v>
      </c>
      <c r="E199" s="41">
        <v>705013.6</v>
      </c>
      <c r="F199" s="29">
        <f>E199/E205*100</f>
        <v>9.847380296573041</v>
      </c>
      <c r="G199" s="28">
        <v>111</v>
      </c>
      <c r="H199" s="29">
        <f>G199/G205*100</f>
        <v>9.866666666666667</v>
      </c>
      <c r="I199" s="41">
        <v>72091.02</v>
      </c>
      <c r="J199" s="29">
        <f>I199/I205*100</f>
        <v>5.7307322276899555</v>
      </c>
      <c r="K199" s="28">
        <f t="shared" si="155"/>
        <v>1307</v>
      </c>
      <c r="L199" s="29">
        <f>K199/K205*100</f>
        <v>3.3246000050873756</v>
      </c>
      <c r="M199" s="41">
        <f t="shared" si="156"/>
        <v>777104.62</v>
      </c>
      <c r="N199" s="29">
        <f>M199/M205*100</f>
        <v>9.232149412588473</v>
      </c>
      <c r="O199" s="7">
        <f aca="true" t="shared" si="157" ref="O199:O262">C199</f>
        <v>1196</v>
      </c>
      <c r="P199" s="23">
        <f aca="true" t="shared" si="158" ref="P199:P262">G199</f>
        <v>111</v>
      </c>
      <c r="Q199" s="9">
        <f aca="true" t="shared" si="159" ref="Q199:Q262">C199+G199-K199</f>
        <v>0</v>
      </c>
      <c r="R199" s="9">
        <f aca="true" t="shared" si="160" ref="R199:R262">E199+I199-M199</f>
        <v>0</v>
      </c>
      <c r="S199" s="2">
        <v>1105</v>
      </c>
      <c r="T199" s="2">
        <v>3.42</v>
      </c>
      <c r="U199" s="20">
        <v>416202.86</v>
      </c>
      <c r="V199" s="2">
        <v>5.75</v>
      </c>
      <c r="W199" s="20">
        <v>74</v>
      </c>
      <c r="X199" s="2">
        <v>10.9</v>
      </c>
      <c r="Y199" s="2">
        <v>29041.38</v>
      </c>
      <c r="Z199" s="2">
        <v>2.36</v>
      </c>
      <c r="AA199" s="2">
        <v>1179</v>
      </c>
      <c r="AB199" s="2">
        <v>3.57</v>
      </c>
      <c r="AC199" s="2">
        <v>445244.24</v>
      </c>
      <c r="AD199" s="2">
        <v>5.25</v>
      </c>
      <c r="AE199" s="9">
        <f t="shared" si="136"/>
        <v>91</v>
      </c>
      <c r="AF199" s="9">
        <f t="shared" si="137"/>
        <v>-0.28812611291505164</v>
      </c>
      <c r="AG199" s="9">
        <f t="shared" si="138"/>
        <v>288810.74</v>
      </c>
      <c r="AH199" s="9">
        <f t="shared" si="139"/>
        <v>4.097380296573041</v>
      </c>
      <c r="AI199" s="9">
        <f t="shared" si="140"/>
        <v>37</v>
      </c>
      <c r="AJ199" s="9">
        <f t="shared" si="141"/>
        <v>-1.0333333333333332</v>
      </c>
      <c r="AK199" s="9">
        <f t="shared" si="142"/>
        <v>43049.64</v>
      </c>
      <c r="AL199" s="9">
        <f t="shared" si="143"/>
        <v>3.3707322276899556</v>
      </c>
      <c r="AM199" s="9">
        <f t="shared" si="144"/>
        <v>128</v>
      </c>
      <c r="AN199" s="9">
        <f t="shared" si="145"/>
        <v>-0.2453999949126242</v>
      </c>
      <c r="AO199" s="9">
        <f t="shared" si="146"/>
        <v>331860.38</v>
      </c>
      <c r="AP199" s="9">
        <f t="shared" si="147"/>
        <v>3.9821494125884733</v>
      </c>
    </row>
    <row r="200" spans="1:42" ht="12">
      <c r="A200" s="65"/>
      <c r="B200" s="40" t="s">
        <v>9</v>
      </c>
      <c r="C200" s="28">
        <v>799</v>
      </c>
      <c r="D200" s="29">
        <f>C200/C205*100</f>
        <v>2.092280297475647</v>
      </c>
      <c r="E200" s="41">
        <v>1142626.45</v>
      </c>
      <c r="F200" s="29">
        <f>E200/E205*100</f>
        <v>15.95980161244152</v>
      </c>
      <c r="G200" s="28">
        <v>107</v>
      </c>
      <c r="H200" s="29">
        <f>G200/G205*100</f>
        <v>9.511111111111111</v>
      </c>
      <c r="I200" s="41">
        <v>124414.15</v>
      </c>
      <c r="J200" s="29">
        <f>I200/I205*100</f>
        <v>9.890055363145814</v>
      </c>
      <c r="K200" s="28">
        <f t="shared" si="155"/>
        <v>906</v>
      </c>
      <c r="L200" s="29">
        <f>K200/K205*100</f>
        <v>2.30458118179737</v>
      </c>
      <c r="M200" s="41">
        <f t="shared" si="156"/>
        <v>1267040.5999999999</v>
      </c>
      <c r="N200" s="29">
        <f>M200/M205*100</f>
        <v>15.05268123488411</v>
      </c>
      <c r="O200" s="7">
        <f t="shared" si="157"/>
        <v>799</v>
      </c>
      <c r="P200" s="23">
        <f t="shared" si="158"/>
        <v>107</v>
      </c>
      <c r="Q200" s="9">
        <f t="shared" si="159"/>
        <v>0</v>
      </c>
      <c r="R200" s="9">
        <f t="shared" si="160"/>
        <v>0</v>
      </c>
      <c r="S200" s="2">
        <v>779</v>
      </c>
      <c r="T200" s="2">
        <v>2.41</v>
      </c>
      <c r="U200" s="20">
        <v>551184.6599999999</v>
      </c>
      <c r="V200" s="2">
        <v>7.61</v>
      </c>
      <c r="W200" s="20">
        <v>88</v>
      </c>
      <c r="X200" s="2">
        <v>12.96</v>
      </c>
      <c r="Y200" s="2">
        <v>65266.16000000002</v>
      </c>
      <c r="Z200" s="2">
        <v>5.29</v>
      </c>
      <c r="AA200" s="2">
        <v>867</v>
      </c>
      <c r="AB200" s="2">
        <v>2.63</v>
      </c>
      <c r="AC200" s="2">
        <v>616450.82</v>
      </c>
      <c r="AD200" s="2">
        <v>7.28</v>
      </c>
      <c r="AE200" s="9">
        <f t="shared" si="136"/>
        <v>20</v>
      </c>
      <c r="AF200" s="9">
        <f t="shared" si="137"/>
        <v>-0.3177197025243532</v>
      </c>
      <c r="AG200" s="9">
        <f t="shared" si="138"/>
        <v>591441.79</v>
      </c>
      <c r="AH200" s="9">
        <f t="shared" si="139"/>
        <v>8.34980161244152</v>
      </c>
      <c r="AI200" s="9">
        <f t="shared" si="140"/>
        <v>19</v>
      </c>
      <c r="AJ200" s="9">
        <f t="shared" si="141"/>
        <v>-3.44888888888889</v>
      </c>
      <c r="AK200" s="9">
        <f t="shared" si="142"/>
        <v>59147.989999999976</v>
      </c>
      <c r="AL200" s="9">
        <f t="shared" si="143"/>
        <v>4.600055363145814</v>
      </c>
      <c r="AM200" s="9">
        <f t="shared" si="144"/>
        <v>39</v>
      </c>
      <c r="AN200" s="9">
        <f t="shared" si="145"/>
        <v>-0.3254188182026301</v>
      </c>
      <c r="AO200" s="9">
        <f t="shared" si="146"/>
        <v>650589.7799999999</v>
      </c>
      <c r="AP200" s="9">
        <f t="shared" si="147"/>
        <v>7.77268123488411</v>
      </c>
    </row>
    <row r="201" spans="1:42" ht="12">
      <c r="A201" s="65"/>
      <c r="B201" s="40" t="s">
        <v>10</v>
      </c>
      <c r="C201" s="28">
        <v>377</v>
      </c>
      <c r="D201" s="29">
        <f>C201/C205*100</f>
        <v>0.9872211165811249</v>
      </c>
      <c r="E201" s="41">
        <v>962889.01</v>
      </c>
      <c r="F201" s="29">
        <f>E201/E205*100</f>
        <v>13.449292701390048</v>
      </c>
      <c r="G201" s="28">
        <v>50</v>
      </c>
      <c r="H201" s="29">
        <f>G201/G205*100</f>
        <v>4.444444444444445</v>
      </c>
      <c r="I201" s="41">
        <v>115244.62</v>
      </c>
      <c r="J201" s="29">
        <f>I201/I205*100</f>
        <v>9.161141816302257</v>
      </c>
      <c r="K201" s="28">
        <f t="shared" si="155"/>
        <v>427</v>
      </c>
      <c r="L201" s="29">
        <f>K201/K205*100</f>
        <v>1.0861547070943454</v>
      </c>
      <c r="M201" s="41">
        <f t="shared" si="156"/>
        <v>1078133.63</v>
      </c>
      <c r="N201" s="29">
        <f>M201/M205*100</f>
        <v>12.808430811923854</v>
      </c>
      <c r="O201" s="7">
        <f t="shared" si="157"/>
        <v>377</v>
      </c>
      <c r="P201" s="23">
        <f t="shared" si="158"/>
        <v>50</v>
      </c>
      <c r="Q201" s="9">
        <f t="shared" si="159"/>
        <v>0</v>
      </c>
      <c r="R201" s="9">
        <f t="shared" si="160"/>
        <v>0</v>
      </c>
      <c r="S201" s="2">
        <v>569</v>
      </c>
      <c r="T201" s="2">
        <v>1.76</v>
      </c>
      <c r="U201" s="20">
        <v>799560.6599999999</v>
      </c>
      <c r="V201" s="2">
        <v>11.04</v>
      </c>
      <c r="W201" s="20">
        <v>59</v>
      </c>
      <c r="X201" s="2">
        <v>8.69</v>
      </c>
      <c r="Y201" s="2">
        <v>83515.03000000001</v>
      </c>
      <c r="Z201" s="2">
        <v>6.77</v>
      </c>
      <c r="AA201" s="2">
        <v>628</v>
      </c>
      <c r="AB201" s="2">
        <v>1.9</v>
      </c>
      <c r="AC201" s="2">
        <v>883075.69</v>
      </c>
      <c r="AD201" s="2">
        <v>10.42</v>
      </c>
      <c r="AE201" s="9">
        <f t="shared" si="136"/>
        <v>-192</v>
      </c>
      <c r="AF201" s="9">
        <f t="shared" si="137"/>
        <v>-0.7727788834188751</v>
      </c>
      <c r="AG201" s="9">
        <f t="shared" si="138"/>
        <v>163328.3500000001</v>
      </c>
      <c r="AH201" s="9">
        <f t="shared" si="139"/>
        <v>2.409292701390049</v>
      </c>
      <c r="AI201" s="9">
        <f t="shared" si="140"/>
        <v>-9</v>
      </c>
      <c r="AJ201" s="9">
        <f t="shared" si="141"/>
        <v>-4.245555555555555</v>
      </c>
      <c r="AK201" s="9">
        <f t="shared" si="142"/>
        <v>31729.589999999982</v>
      </c>
      <c r="AL201" s="9">
        <f t="shared" si="143"/>
        <v>2.391141816302257</v>
      </c>
      <c r="AM201" s="9">
        <f t="shared" si="144"/>
        <v>-201</v>
      </c>
      <c r="AN201" s="9">
        <f t="shared" si="145"/>
        <v>-0.8138452929056545</v>
      </c>
      <c r="AO201" s="9">
        <f t="shared" si="146"/>
        <v>195057.93999999994</v>
      </c>
      <c r="AP201" s="9">
        <f t="shared" si="147"/>
        <v>2.388430811923854</v>
      </c>
    </row>
    <row r="202" spans="1:42" ht="12">
      <c r="A202" s="65"/>
      <c r="B202" s="40" t="s">
        <v>11</v>
      </c>
      <c r="C202" s="28">
        <v>95</v>
      </c>
      <c r="D202" s="29">
        <f>C202/C205*100</f>
        <v>0.24876924688383784</v>
      </c>
      <c r="E202" s="41">
        <v>340929.61</v>
      </c>
      <c r="F202" s="29">
        <f>E202/E205*100</f>
        <v>4.761984058225729</v>
      </c>
      <c r="G202" s="28">
        <v>27</v>
      </c>
      <c r="H202" s="29">
        <f>G202/G205*100</f>
        <v>2.4</v>
      </c>
      <c r="I202" s="41">
        <v>162158.65</v>
      </c>
      <c r="J202" s="29">
        <f>I202/I205*100</f>
        <v>12.890479307321435</v>
      </c>
      <c r="K202" s="28">
        <f t="shared" si="155"/>
        <v>122</v>
      </c>
      <c r="L202" s="29">
        <f>K202/K205*100</f>
        <v>0.31032991631267015</v>
      </c>
      <c r="M202" s="41">
        <f t="shared" si="156"/>
        <v>503088.26</v>
      </c>
      <c r="N202" s="29">
        <f>M202/M205*100</f>
        <v>5.976783388624247</v>
      </c>
      <c r="O202" s="7">
        <f t="shared" si="157"/>
        <v>95</v>
      </c>
      <c r="P202" s="23">
        <f t="shared" si="158"/>
        <v>27</v>
      </c>
      <c r="Q202" s="9">
        <f t="shared" si="159"/>
        <v>0</v>
      </c>
      <c r="R202" s="9">
        <f t="shared" si="160"/>
        <v>0</v>
      </c>
      <c r="S202" s="2">
        <v>402</v>
      </c>
      <c r="T202" s="2">
        <v>1.24</v>
      </c>
      <c r="U202" s="20">
        <v>1246265.27</v>
      </c>
      <c r="V202" s="2">
        <v>17.21</v>
      </c>
      <c r="W202" s="20">
        <v>38</v>
      </c>
      <c r="X202" s="2">
        <v>5.6</v>
      </c>
      <c r="Y202" s="2">
        <v>115278.48000000003</v>
      </c>
      <c r="Z202" s="2">
        <v>9.35</v>
      </c>
      <c r="AA202" s="2">
        <v>440</v>
      </c>
      <c r="AB202" s="2">
        <v>1.33</v>
      </c>
      <c r="AC202" s="2">
        <v>1361543.75</v>
      </c>
      <c r="AD202" s="2">
        <v>16.07</v>
      </c>
      <c r="AE202" s="9">
        <f t="shared" si="136"/>
        <v>-307</v>
      </c>
      <c r="AF202" s="9">
        <f t="shared" si="137"/>
        <v>-0.9912307531161622</v>
      </c>
      <c r="AG202" s="9">
        <f t="shared" si="138"/>
        <v>-905335.66</v>
      </c>
      <c r="AH202" s="9">
        <f t="shared" si="139"/>
        <v>-12.448015941774273</v>
      </c>
      <c r="AI202" s="9">
        <f t="shared" si="140"/>
        <v>-11</v>
      </c>
      <c r="AJ202" s="9">
        <f t="shared" si="141"/>
        <v>-3.1999999999999997</v>
      </c>
      <c r="AK202" s="9">
        <f t="shared" si="142"/>
        <v>46880.16999999997</v>
      </c>
      <c r="AL202" s="9">
        <f t="shared" si="143"/>
        <v>3.5404793073214353</v>
      </c>
      <c r="AM202" s="9">
        <f t="shared" si="144"/>
        <v>-318</v>
      </c>
      <c r="AN202" s="9">
        <f t="shared" si="145"/>
        <v>-1.01967008368733</v>
      </c>
      <c r="AO202" s="9">
        <f t="shared" si="146"/>
        <v>-858455.49</v>
      </c>
      <c r="AP202" s="9">
        <f t="shared" si="147"/>
        <v>-10.093216611375754</v>
      </c>
    </row>
    <row r="203" spans="1:42" ht="12">
      <c r="A203" s="65"/>
      <c r="B203" s="40" t="s">
        <v>12</v>
      </c>
      <c r="C203" s="28">
        <v>2</v>
      </c>
      <c r="D203" s="29">
        <f>C203/C205*100</f>
        <v>0.005237247302817639</v>
      </c>
      <c r="E203" s="41">
        <v>19691.1</v>
      </c>
      <c r="F203" s="29">
        <f>E203/E205*100</f>
        <v>0.27503831154157793</v>
      </c>
      <c r="G203" s="28">
        <v>10</v>
      </c>
      <c r="H203" s="29">
        <f>G203/G205*100</f>
        <v>0.8888888888888888</v>
      </c>
      <c r="I203" s="41">
        <v>140238.82</v>
      </c>
      <c r="J203" s="29">
        <f>I203/I205*100</f>
        <v>11.148006025538418</v>
      </c>
      <c r="K203" s="28">
        <f t="shared" si="155"/>
        <v>12</v>
      </c>
      <c r="L203" s="29">
        <f>K203/K205*100</f>
        <v>0.030524254063541322</v>
      </c>
      <c r="M203" s="41">
        <f t="shared" si="156"/>
        <v>159929.92</v>
      </c>
      <c r="N203" s="29">
        <f>M203/M205*100</f>
        <v>1.8999976051915914</v>
      </c>
      <c r="O203" s="7">
        <f t="shared" si="157"/>
        <v>2</v>
      </c>
      <c r="P203" s="23">
        <f t="shared" si="158"/>
        <v>10</v>
      </c>
      <c r="Q203" s="9">
        <f t="shared" si="159"/>
        <v>0</v>
      </c>
      <c r="R203" s="9">
        <f t="shared" si="160"/>
        <v>0</v>
      </c>
      <c r="S203" s="2">
        <v>100</v>
      </c>
      <c r="T203" s="2">
        <v>0.31</v>
      </c>
      <c r="U203" s="20">
        <v>688135.9099999999</v>
      </c>
      <c r="V203" s="2">
        <v>9.5</v>
      </c>
      <c r="W203" s="20">
        <v>12</v>
      </c>
      <c r="X203" s="2">
        <v>1.77</v>
      </c>
      <c r="Y203" s="2">
        <v>78358.03</v>
      </c>
      <c r="Z203" s="2">
        <v>6.36</v>
      </c>
      <c r="AA203" s="2">
        <v>112</v>
      </c>
      <c r="AB203" s="2">
        <v>0.34</v>
      </c>
      <c r="AC203" s="2">
        <v>766493.94</v>
      </c>
      <c r="AD203" s="2">
        <v>9.05</v>
      </c>
      <c r="AE203" s="9">
        <f t="shared" si="136"/>
        <v>-98</v>
      </c>
      <c r="AF203" s="9">
        <f t="shared" si="137"/>
        <v>-0.30476275269718234</v>
      </c>
      <c r="AG203" s="9">
        <f t="shared" si="138"/>
        <v>-668444.8099999999</v>
      </c>
      <c r="AH203" s="9">
        <f t="shared" si="139"/>
        <v>-9.224961688458421</v>
      </c>
      <c r="AI203" s="9">
        <f t="shared" si="140"/>
        <v>-2</v>
      </c>
      <c r="AJ203" s="9">
        <f t="shared" si="141"/>
        <v>-0.8811111111111112</v>
      </c>
      <c r="AK203" s="9">
        <f t="shared" si="142"/>
        <v>61880.79000000001</v>
      </c>
      <c r="AL203" s="9">
        <f t="shared" si="143"/>
        <v>4.788006025538418</v>
      </c>
      <c r="AM203" s="9">
        <f t="shared" si="144"/>
        <v>-100</v>
      </c>
      <c r="AN203" s="9">
        <f t="shared" si="145"/>
        <v>-0.3094757459364587</v>
      </c>
      <c r="AO203" s="9">
        <f t="shared" si="146"/>
        <v>-606564.0199999999</v>
      </c>
      <c r="AP203" s="9">
        <f t="shared" si="147"/>
        <v>-7.150002394808409</v>
      </c>
    </row>
    <row r="204" spans="1:42" ht="12">
      <c r="A204" s="65"/>
      <c r="B204" s="42" t="s">
        <v>13</v>
      </c>
      <c r="C204" s="30">
        <v>0</v>
      </c>
      <c r="D204" s="31">
        <f>C204/C205*100</f>
        <v>0</v>
      </c>
      <c r="E204" s="43">
        <v>0</v>
      </c>
      <c r="F204" s="31">
        <f>E204/E205*100</f>
        <v>0</v>
      </c>
      <c r="G204" s="30">
        <v>10</v>
      </c>
      <c r="H204" s="31">
        <f>G204/G205*100</f>
        <v>0.8888888888888888</v>
      </c>
      <c r="I204" s="43">
        <v>470787.87</v>
      </c>
      <c r="J204" s="31">
        <f>I204/I205*100</f>
        <v>37.42434520990976</v>
      </c>
      <c r="K204" s="28">
        <f t="shared" si="155"/>
        <v>10</v>
      </c>
      <c r="L204" s="31">
        <f>K204/K205*100</f>
        <v>0.025436878386284435</v>
      </c>
      <c r="M204" s="43">
        <f t="shared" si="156"/>
        <v>470787.87</v>
      </c>
      <c r="N204" s="31">
        <f>M204/M205*100</f>
        <v>5.593048665023094</v>
      </c>
      <c r="O204" s="7">
        <f t="shared" si="157"/>
        <v>0</v>
      </c>
      <c r="P204" s="23">
        <f t="shared" si="158"/>
        <v>10</v>
      </c>
      <c r="Q204" s="9">
        <f t="shared" si="159"/>
        <v>0</v>
      </c>
      <c r="R204" s="9">
        <f t="shared" si="160"/>
        <v>0</v>
      </c>
      <c r="S204" s="2">
        <v>30</v>
      </c>
      <c r="T204" s="2">
        <v>0.09</v>
      </c>
      <c r="U204" s="20">
        <v>402422.39</v>
      </c>
      <c r="V204" s="2">
        <v>5.56</v>
      </c>
      <c r="W204" s="20">
        <v>15</v>
      </c>
      <c r="X204" s="2">
        <v>2.21</v>
      </c>
      <c r="Y204" s="2">
        <v>816465.72</v>
      </c>
      <c r="Z204" s="2">
        <v>66.23</v>
      </c>
      <c r="AA204" s="2">
        <v>45</v>
      </c>
      <c r="AB204" s="2">
        <v>0.14</v>
      </c>
      <c r="AC204" s="2">
        <v>1218888.1099999999</v>
      </c>
      <c r="AD204" s="2">
        <v>14.39</v>
      </c>
      <c r="AE204" s="9">
        <f t="shared" si="136"/>
        <v>-30</v>
      </c>
      <c r="AF204" s="9">
        <f t="shared" si="137"/>
        <v>-0.09</v>
      </c>
      <c r="AG204" s="9">
        <f t="shared" si="138"/>
        <v>-402422.39</v>
      </c>
      <c r="AH204" s="9">
        <f t="shared" si="139"/>
        <v>-5.56</v>
      </c>
      <c r="AI204" s="9">
        <f t="shared" si="140"/>
        <v>-5</v>
      </c>
      <c r="AJ204" s="9">
        <f t="shared" si="141"/>
        <v>-1.3211111111111111</v>
      </c>
      <c r="AK204" s="9">
        <f t="shared" si="142"/>
        <v>-345677.85</v>
      </c>
      <c r="AL204" s="9">
        <f t="shared" si="143"/>
        <v>-28.805654790090244</v>
      </c>
      <c r="AM204" s="9">
        <f t="shared" si="144"/>
        <v>-35</v>
      </c>
      <c r="AN204" s="9">
        <f t="shared" si="145"/>
        <v>-0.11456312161371558</v>
      </c>
      <c r="AO204" s="9">
        <f t="shared" si="146"/>
        <v>-748100.2399999999</v>
      </c>
      <c r="AP204" s="9">
        <f t="shared" si="147"/>
        <v>-8.796951334976907</v>
      </c>
    </row>
    <row r="205" spans="1:42" ht="12">
      <c r="A205" s="66"/>
      <c r="B205" s="44" t="s">
        <v>14</v>
      </c>
      <c r="C205" s="26">
        <f aca="true" t="shared" si="161" ref="C205:N205">SUM(C196:C204)</f>
        <v>38188</v>
      </c>
      <c r="D205" s="32">
        <f t="shared" si="161"/>
        <v>100.00000000000001</v>
      </c>
      <c r="E205" s="45">
        <f t="shared" si="161"/>
        <v>7159402.59</v>
      </c>
      <c r="F205" s="32">
        <f t="shared" si="161"/>
        <v>100.00000000000001</v>
      </c>
      <c r="G205" s="33">
        <f t="shared" si="161"/>
        <v>1125</v>
      </c>
      <c r="H205" s="32">
        <f t="shared" si="161"/>
        <v>100</v>
      </c>
      <c r="I205" s="45">
        <f t="shared" si="161"/>
        <v>1257972.23</v>
      </c>
      <c r="J205" s="32">
        <f t="shared" si="161"/>
        <v>100</v>
      </c>
      <c r="K205" s="33">
        <f t="shared" si="161"/>
        <v>39313</v>
      </c>
      <c r="L205" s="32">
        <f t="shared" si="161"/>
        <v>100</v>
      </c>
      <c r="M205" s="45">
        <f t="shared" si="161"/>
        <v>8417374.819999998</v>
      </c>
      <c r="N205" s="32">
        <f t="shared" si="161"/>
        <v>99.99999999999999</v>
      </c>
      <c r="O205" s="7">
        <f t="shared" si="157"/>
        <v>38188</v>
      </c>
      <c r="P205" s="23">
        <f t="shared" si="158"/>
        <v>1125</v>
      </c>
      <c r="Q205" s="9">
        <f t="shared" si="159"/>
        <v>0</v>
      </c>
      <c r="R205" s="9">
        <f t="shared" si="160"/>
        <v>0</v>
      </c>
      <c r="S205" s="2">
        <v>32328</v>
      </c>
      <c r="T205" s="2">
        <v>100.00000000000001</v>
      </c>
      <c r="U205" s="2">
        <v>7240114.37</v>
      </c>
      <c r="V205" s="2">
        <v>99.99000000000001</v>
      </c>
      <c r="W205" s="2">
        <v>679</v>
      </c>
      <c r="X205" s="2">
        <v>100.00999999999999</v>
      </c>
      <c r="Y205" s="2">
        <v>1232695.52</v>
      </c>
      <c r="Z205" s="2">
        <v>99.98</v>
      </c>
      <c r="AA205" s="2">
        <v>33007</v>
      </c>
      <c r="AB205" s="2">
        <v>100</v>
      </c>
      <c r="AC205" s="2">
        <v>8472809.89</v>
      </c>
      <c r="AD205" s="2">
        <v>100.00999999999999</v>
      </c>
      <c r="AE205" s="9">
        <f t="shared" si="136"/>
        <v>5860</v>
      </c>
      <c r="AF205" s="9">
        <f t="shared" si="137"/>
        <v>0</v>
      </c>
      <c r="AG205" s="9">
        <f t="shared" si="138"/>
        <v>-80711.78000000026</v>
      </c>
      <c r="AH205" s="9">
        <f t="shared" si="139"/>
        <v>0.010000000000005116</v>
      </c>
      <c r="AI205" s="9">
        <f t="shared" si="140"/>
        <v>446</v>
      </c>
      <c r="AJ205" s="9">
        <f t="shared" si="141"/>
        <v>-0.009999999999990905</v>
      </c>
      <c r="AK205" s="9">
        <f t="shared" si="142"/>
        <v>25276.709999999963</v>
      </c>
      <c r="AL205" s="9">
        <f t="shared" si="143"/>
        <v>0.01999999999999602</v>
      </c>
      <c r="AM205" s="9">
        <f t="shared" si="144"/>
        <v>6306</v>
      </c>
      <c r="AN205" s="9">
        <f t="shared" si="145"/>
        <v>0</v>
      </c>
      <c r="AO205" s="9">
        <f t="shared" si="146"/>
        <v>-55435.07000000216</v>
      </c>
      <c r="AP205" s="9">
        <f t="shared" si="147"/>
        <v>-0.010000000000005116</v>
      </c>
    </row>
    <row r="206" spans="1:42" ht="12" customHeight="1">
      <c r="A206" s="75" t="s">
        <v>66</v>
      </c>
      <c r="B206" s="38" t="s">
        <v>4</v>
      </c>
      <c r="C206" s="26">
        <v>2741</v>
      </c>
      <c r="D206" s="27">
        <f>C206/C215*100</f>
        <v>13.694728953285038</v>
      </c>
      <c r="E206" s="39">
        <v>207492.02</v>
      </c>
      <c r="F206" s="27">
        <f>E206/E215*100</f>
        <v>2.897314153789083</v>
      </c>
      <c r="G206" s="26">
        <v>98</v>
      </c>
      <c r="H206" s="27">
        <f>G206/G215*100</f>
        <v>15.241057542768274</v>
      </c>
      <c r="I206" s="39">
        <v>3980.14</v>
      </c>
      <c r="J206" s="27">
        <f>I206/I215*100</f>
        <v>0.23630693980571504</v>
      </c>
      <c r="K206" s="26">
        <f>C206+G206</f>
        <v>2839</v>
      </c>
      <c r="L206" s="27">
        <f>K206/K215*100</f>
        <v>13.742859908994095</v>
      </c>
      <c r="M206" s="39">
        <f>E206+I206</f>
        <v>211472.16</v>
      </c>
      <c r="N206" s="27">
        <f>M206/M215*100</f>
        <v>2.390639851685662</v>
      </c>
      <c r="O206" s="7">
        <f t="shared" si="157"/>
        <v>2741</v>
      </c>
      <c r="P206" s="23">
        <f t="shared" si="158"/>
        <v>98</v>
      </c>
      <c r="Q206" s="9">
        <f t="shared" si="159"/>
        <v>0</v>
      </c>
      <c r="R206" s="9">
        <f t="shared" si="160"/>
        <v>0</v>
      </c>
      <c r="S206" s="2">
        <v>2799</v>
      </c>
      <c r="T206" s="2">
        <v>15</v>
      </c>
      <c r="U206" s="20">
        <v>211845.42</v>
      </c>
      <c r="V206" s="2">
        <v>2.9</v>
      </c>
      <c r="W206" s="20">
        <v>79</v>
      </c>
      <c r="X206" s="2">
        <v>14.23</v>
      </c>
      <c r="Y206" s="2">
        <v>2533.77</v>
      </c>
      <c r="Z206" s="2">
        <v>0.15</v>
      </c>
      <c r="AA206" s="2">
        <v>2878</v>
      </c>
      <c r="AB206" s="2">
        <v>14.98</v>
      </c>
      <c r="AC206" s="2">
        <v>214379.19</v>
      </c>
      <c r="AD206" s="2">
        <v>2.39</v>
      </c>
      <c r="AE206" s="9">
        <f t="shared" si="136"/>
        <v>-58</v>
      </c>
      <c r="AF206" s="9">
        <f t="shared" si="137"/>
        <v>-1.305271046714962</v>
      </c>
      <c r="AG206" s="9">
        <f t="shared" si="138"/>
        <v>-4353.400000000023</v>
      </c>
      <c r="AH206" s="9">
        <f t="shared" si="139"/>
        <v>-0.0026858462109169423</v>
      </c>
      <c r="AI206" s="9">
        <f t="shared" si="140"/>
        <v>19</v>
      </c>
      <c r="AJ206" s="9">
        <f t="shared" si="141"/>
        <v>1.011057542768274</v>
      </c>
      <c r="AK206" s="9">
        <f t="shared" si="142"/>
        <v>1446.37</v>
      </c>
      <c r="AL206" s="9">
        <f t="shared" si="143"/>
        <v>0.08630693980571505</v>
      </c>
      <c r="AM206" s="9">
        <f t="shared" si="144"/>
        <v>-39</v>
      </c>
      <c r="AN206" s="9">
        <f t="shared" si="145"/>
        <v>-1.2371400910059052</v>
      </c>
      <c r="AO206" s="9">
        <f t="shared" si="146"/>
        <v>-2907.029999999999</v>
      </c>
      <c r="AP206" s="9">
        <f t="shared" si="147"/>
        <v>0.0006398516856620518</v>
      </c>
    </row>
    <row r="207" spans="1:42" ht="12">
      <c r="A207" s="65"/>
      <c r="B207" s="40" t="s">
        <v>6</v>
      </c>
      <c r="C207" s="28">
        <v>12536</v>
      </c>
      <c r="D207" s="29">
        <f>C207/C215*100</f>
        <v>62.63302523107669</v>
      </c>
      <c r="E207" s="41">
        <v>1616490.3</v>
      </c>
      <c r="F207" s="29">
        <f>E207/E215*100</f>
        <v>22.57185710396362</v>
      </c>
      <c r="G207" s="28">
        <v>117</v>
      </c>
      <c r="H207" s="29">
        <f>G207/G215*100</f>
        <v>18.195956454121305</v>
      </c>
      <c r="I207" s="41">
        <v>16630.32</v>
      </c>
      <c r="J207" s="29">
        <f>I207/I215*100</f>
        <v>0.9873672853693033</v>
      </c>
      <c r="K207" s="28">
        <f aca="true" t="shared" si="162" ref="K207:K214">C207+G207</f>
        <v>12653</v>
      </c>
      <c r="L207" s="29">
        <f>K207/K215*100</f>
        <v>61.249878981508374</v>
      </c>
      <c r="M207" s="41">
        <f aca="true" t="shared" si="163" ref="M207:M214">E207+I207</f>
        <v>1633120.62</v>
      </c>
      <c r="N207" s="29">
        <f>M207/M215*100</f>
        <v>18.462019949962194</v>
      </c>
      <c r="O207" s="7">
        <f t="shared" si="157"/>
        <v>12536</v>
      </c>
      <c r="P207" s="23">
        <f t="shared" si="158"/>
        <v>117</v>
      </c>
      <c r="Q207" s="9">
        <f t="shared" si="159"/>
        <v>0</v>
      </c>
      <c r="R207" s="9">
        <f t="shared" si="160"/>
        <v>0</v>
      </c>
      <c r="S207" s="2">
        <v>11077</v>
      </c>
      <c r="T207" s="2">
        <v>59.36</v>
      </c>
      <c r="U207" s="20">
        <v>1428375.72</v>
      </c>
      <c r="V207" s="2">
        <v>19.56</v>
      </c>
      <c r="W207" s="20">
        <v>100</v>
      </c>
      <c r="X207" s="2">
        <v>18.02</v>
      </c>
      <c r="Y207" s="2">
        <v>14143.28</v>
      </c>
      <c r="Z207" s="2">
        <v>0.85</v>
      </c>
      <c r="AA207" s="2">
        <v>11177</v>
      </c>
      <c r="AB207" s="2">
        <v>58.17</v>
      </c>
      <c r="AC207" s="2">
        <v>1442519</v>
      </c>
      <c r="AD207" s="2">
        <v>16.07</v>
      </c>
      <c r="AE207" s="9">
        <f t="shared" si="136"/>
        <v>1459</v>
      </c>
      <c r="AF207" s="9">
        <f t="shared" si="137"/>
        <v>3.273025231076687</v>
      </c>
      <c r="AG207" s="9">
        <f t="shared" si="138"/>
        <v>188114.58000000007</v>
      </c>
      <c r="AH207" s="9">
        <f t="shared" si="139"/>
        <v>3.011857103963621</v>
      </c>
      <c r="AI207" s="9">
        <f t="shared" si="140"/>
        <v>17</v>
      </c>
      <c r="AJ207" s="9">
        <f t="shared" si="141"/>
        <v>0.17595645412130523</v>
      </c>
      <c r="AK207" s="9">
        <f t="shared" si="142"/>
        <v>2487.039999999999</v>
      </c>
      <c r="AL207" s="9">
        <f t="shared" si="143"/>
        <v>0.13736728536930332</v>
      </c>
      <c r="AM207" s="9">
        <f t="shared" si="144"/>
        <v>1476</v>
      </c>
      <c r="AN207" s="9">
        <f t="shared" si="145"/>
        <v>3.0798789815083722</v>
      </c>
      <c r="AO207" s="9">
        <f t="shared" si="146"/>
        <v>190601.6200000001</v>
      </c>
      <c r="AP207" s="9">
        <f t="shared" si="147"/>
        <v>2.3920199499621937</v>
      </c>
    </row>
    <row r="208" spans="1:42" ht="12">
      <c r="A208" s="65"/>
      <c r="B208" s="40" t="s">
        <v>7</v>
      </c>
      <c r="C208" s="28">
        <v>1731</v>
      </c>
      <c r="D208" s="29">
        <f>C208/C215*100</f>
        <v>8.648513614788907</v>
      </c>
      <c r="E208" s="41">
        <v>407724.38</v>
      </c>
      <c r="F208" s="29">
        <f>E208/E215*100</f>
        <v>5.693258068521761</v>
      </c>
      <c r="G208" s="28">
        <v>60</v>
      </c>
      <c r="H208" s="29">
        <f>G208/G215*100</f>
        <v>9.331259720062208</v>
      </c>
      <c r="I208" s="41">
        <v>14703.24</v>
      </c>
      <c r="J208" s="29">
        <f>I208/I215*100</f>
        <v>0.8729536271661252</v>
      </c>
      <c r="K208" s="28">
        <f t="shared" si="162"/>
        <v>1791</v>
      </c>
      <c r="L208" s="29">
        <f>K208/K215*100</f>
        <v>8.66976474005228</v>
      </c>
      <c r="M208" s="41">
        <f t="shared" si="163"/>
        <v>422427.62</v>
      </c>
      <c r="N208" s="29">
        <f>M208/M215*100</f>
        <v>4.77543853916623</v>
      </c>
      <c r="O208" s="7">
        <f t="shared" si="157"/>
        <v>1731</v>
      </c>
      <c r="P208" s="23">
        <f t="shared" si="158"/>
        <v>60</v>
      </c>
      <c r="Q208" s="9">
        <f t="shared" si="159"/>
        <v>0</v>
      </c>
      <c r="R208" s="9">
        <f t="shared" si="160"/>
        <v>0</v>
      </c>
      <c r="S208" s="2">
        <v>1720</v>
      </c>
      <c r="T208" s="2">
        <v>9.22</v>
      </c>
      <c r="U208" s="20">
        <v>404747.63</v>
      </c>
      <c r="V208" s="2">
        <v>5.54</v>
      </c>
      <c r="W208" s="20">
        <v>43</v>
      </c>
      <c r="X208" s="2">
        <v>7.75</v>
      </c>
      <c r="Y208" s="2">
        <v>10563.33</v>
      </c>
      <c r="Z208" s="2">
        <v>0.63</v>
      </c>
      <c r="AA208" s="2">
        <v>1763</v>
      </c>
      <c r="AB208" s="2">
        <v>9.18</v>
      </c>
      <c r="AC208" s="2">
        <v>415310.96</v>
      </c>
      <c r="AD208" s="2">
        <v>4.63</v>
      </c>
      <c r="AE208" s="9">
        <f t="shared" si="136"/>
        <v>11</v>
      </c>
      <c r="AF208" s="9">
        <f t="shared" si="137"/>
        <v>-0.5714863852110934</v>
      </c>
      <c r="AG208" s="9">
        <f t="shared" si="138"/>
        <v>2976.75</v>
      </c>
      <c r="AH208" s="9">
        <f t="shared" si="139"/>
        <v>0.15325806852176083</v>
      </c>
      <c r="AI208" s="9">
        <f t="shared" si="140"/>
        <v>17</v>
      </c>
      <c r="AJ208" s="9">
        <f t="shared" si="141"/>
        <v>1.5812597200622083</v>
      </c>
      <c r="AK208" s="9">
        <f t="shared" si="142"/>
        <v>4139.91</v>
      </c>
      <c r="AL208" s="9">
        <f t="shared" si="143"/>
        <v>0.24295362716612523</v>
      </c>
      <c r="AM208" s="9">
        <f t="shared" si="144"/>
        <v>28</v>
      </c>
      <c r="AN208" s="9">
        <f t="shared" si="145"/>
        <v>-0.51023525994772</v>
      </c>
      <c r="AO208" s="9">
        <f t="shared" si="146"/>
        <v>7116.659999999974</v>
      </c>
      <c r="AP208" s="9">
        <f t="shared" si="147"/>
        <v>0.14543853916623029</v>
      </c>
    </row>
    <row r="209" spans="1:42" ht="12">
      <c r="A209" s="65"/>
      <c r="B209" s="40" t="s">
        <v>8</v>
      </c>
      <c r="C209" s="28">
        <v>1079</v>
      </c>
      <c r="D209" s="29">
        <f>C209/C215*100</f>
        <v>5.39095678241319</v>
      </c>
      <c r="E209" s="41">
        <v>411016.56</v>
      </c>
      <c r="F209" s="29">
        <f>E209/E215*100</f>
        <v>5.7392284133611495</v>
      </c>
      <c r="G209" s="28">
        <v>70</v>
      </c>
      <c r="H209" s="29">
        <f>G209/G215*100</f>
        <v>10.88646967340591</v>
      </c>
      <c r="I209" s="41">
        <v>27452.17</v>
      </c>
      <c r="J209" s="29">
        <f>I209/I215*100</f>
        <v>1.6298769097886647</v>
      </c>
      <c r="K209" s="28">
        <f t="shared" si="162"/>
        <v>1149</v>
      </c>
      <c r="L209" s="29">
        <f>K209/K215*100</f>
        <v>5.562009875108917</v>
      </c>
      <c r="M209" s="41">
        <f t="shared" si="163"/>
        <v>438468.73</v>
      </c>
      <c r="N209" s="29">
        <f>M209/M215*100</f>
        <v>4.956779273716222</v>
      </c>
      <c r="O209" s="7">
        <f t="shared" si="157"/>
        <v>1079</v>
      </c>
      <c r="P209" s="23">
        <f t="shared" si="158"/>
        <v>70</v>
      </c>
      <c r="Q209" s="9">
        <f t="shared" si="159"/>
        <v>0</v>
      </c>
      <c r="R209" s="9">
        <f t="shared" si="160"/>
        <v>0</v>
      </c>
      <c r="S209" s="2">
        <v>1065</v>
      </c>
      <c r="T209" s="2">
        <v>5.71</v>
      </c>
      <c r="U209" s="20">
        <v>406658.15</v>
      </c>
      <c r="V209" s="2">
        <v>5.57</v>
      </c>
      <c r="W209" s="20">
        <v>73</v>
      </c>
      <c r="X209" s="2">
        <v>13.15</v>
      </c>
      <c r="Y209" s="2">
        <v>28225.78</v>
      </c>
      <c r="Z209" s="2">
        <v>1.69</v>
      </c>
      <c r="AA209" s="2">
        <v>1138</v>
      </c>
      <c r="AB209" s="2">
        <v>5.92</v>
      </c>
      <c r="AC209" s="2">
        <v>434883.93</v>
      </c>
      <c r="AD209" s="2">
        <v>4.85</v>
      </c>
      <c r="AE209" s="9">
        <f t="shared" si="136"/>
        <v>14</v>
      </c>
      <c r="AF209" s="9">
        <f t="shared" si="137"/>
        <v>-0.31904321758680965</v>
      </c>
      <c r="AG209" s="9">
        <f t="shared" si="138"/>
        <v>4358.409999999974</v>
      </c>
      <c r="AH209" s="9">
        <f t="shared" si="139"/>
        <v>0.16922841336114924</v>
      </c>
      <c r="AI209" s="9">
        <f t="shared" si="140"/>
        <v>-3</v>
      </c>
      <c r="AJ209" s="9">
        <f t="shared" si="141"/>
        <v>-2.26353032659409</v>
      </c>
      <c r="AK209" s="9">
        <f t="shared" si="142"/>
        <v>-773.6100000000006</v>
      </c>
      <c r="AL209" s="9">
        <f t="shared" si="143"/>
        <v>-0.06012309021133522</v>
      </c>
      <c r="AM209" s="9">
        <f t="shared" si="144"/>
        <v>11</v>
      </c>
      <c r="AN209" s="9">
        <f t="shared" si="145"/>
        <v>-0.3579901248910833</v>
      </c>
      <c r="AO209" s="9">
        <f t="shared" si="146"/>
        <v>3584.7999999999884</v>
      </c>
      <c r="AP209" s="9">
        <f t="shared" si="147"/>
        <v>0.10677927371622253</v>
      </c>
    </row>
    <row r="210" spans="1:42" ht="12">
      <c r="A210" s="65"/>
      <c r="B210" s="40" t="s">
        <v>9</v>
      </c>
      <c r="C210" s="28">
        <v>816</v>
      </c>
      <c r="D210" s="29">
        <f>C210/C215*100</f>
        <v>4.07694229328004</v>
      </c>
      <c r="E210" s="41">
        <v>599306.93</v>
      </c>
      <c r="F210" s="29">
        <f>E210/E215*100</f>
        <v>8.368420389145006</v>
      </c>
      <c r="G210" s="28">
        <v>112</v>
      </c>
      <c r="H210" s="29">
        <f>G210/G215*100</f>
        <v>17.418351477449455</v>
      </c>
      <c r="I210" s="41">
        <v>79386.68</v>
      </c>
      <c r="J210" s="29">
        <f>I210/I215*100</f>
        <v>4.7133074243960165</v>
      </c>
      <c r="K210" s="28">
        <f t="shared" si="162"/>
        <v>928</v>
      </c>
      <c r="L210" s="29">
        <f>K210/K215*100</f>
        <v>4.492206409139317</v>
      </c>
      <c r="M210" s="41">
        <f t="shared" si="163"/>
        <v>678693.6100000001</v>
      </c>
      <c r="N210" s="29">
        <f>M210/M215*100</f>
        <v>7.672461430149514</v>
      </c>
      <c r="O210" s="7">
        <f t="shared" si="157"/>
        <v>816</v>
      </c>
      <c r="P210" s="23">
        <f t="shared" si="158"/>
        <v>112</v>
      </c>
      <c r="Q210" s="9">
        <f t="shared" si="159"/>
        <v>0</v>
      </c>
      <c r="R210" s="9">
        <f t="shared" si="160"/>
        <v>0</v>
      </c>
      <c r="S210" s="2">
        <v>833</v>
      </c>
      <c r="T210" s="2">
        <v>4.46</v>
      </c>
      <c r="U210" s="20">
        <v>615853.98</v>
      </c>
      <c r="V210" s="2">
        <v>8.43</v>
      </c>
      <c r="W210" s="20">
        <v>95</v>
      </c>
      <c r="X210" s="2">
        <v>17.12</v>
      </c>
      <c r="Y210" s="2">
        <v>70629.18</v>
      </c>
      <c r="Z210" s="2">
        <v>4.23</v>
      </c>
      <c r="AA210" s="2">
        <v>928</v>
      </c>
      <c r="AB210" s="2">
        <v>4.83</v>
      </c>
      <c r="AC210" s="2">
        <v>686483.16</v>
      </c>
      <c r="AD210" s="2">
        <v>7.65</v>
      </c>
      <c r="AE210" s="9">
        <f t="shared" si="136"/>
        <v>-17</v>
      </c>
      <c r="AF210" s="9">
        <f t="shared" si="137"/>
        <v>-0.38305770671995987</v>
      </c>
      <c r="AG210" s="9">
        <f t="shared" si="138"/>
        <v>-16547.04999999993</v>
      </c>
      <c r="AH210" s="9">
        <f t="shared" si="139"/>
        <v>-0.061579610854993305</v>
      </c>
      <c r="AI210" s="9">
        <f t="shared" si="140"/>
        <v>17</v>
      </c>
      <c r="AJ210" s="9">
        <f t="shared" si="141"/>
        <v>0.29835147744945445</v>
      </c>
      <c r="AK210" s="9">
        <f t="shared" si="142"/>
        <v>8757.5</v>
      </c>
      <c r="AL210" s="9">
        <f t="shared" si="143"/>
        <v>0.48330742439601604</v>
      </c>
      <c r="AM210" s="9">
        <f t="shared" si="144"/>
        <v>0</v>
      </c>
      <c r="AN210" s="9">
        <f t="shared" si="145"/>
        <v>-0.3377935908606835</v>
      </c>
      <c r="AO210" s="9">
        <f t="shared" si="146"/>
        <v>-7789.54999999993</v>
      </c>
      <c r="AP210" s="9">
        <f t="shared" si="147"/>
        <v>0.022461430149514072</v>
      </c>
    </row>
    <row r="211" spans="1:42" ht="12">
      <c r="A211" s="65"/>
      <c r="B211" s="40" t="s">
        <v>10</v>
      </c>
      <c r="C211" s="28">
        <v>511</v>
      </c>
      <c r="D211" s="29">
        <f>C211/C215*100</f>
        <v>2.553085186110417</v>
      </c>
      <c r="E211" s="41">
        <v>731135.33</v>
      </c>
      <c r="F211" s="29">
        <f>E211/E215*100</f>
        <v>10.209205828466327</v>
      </c>
      <c r="G211" s="28">
        <v>81</v>
      </c>
      <c r="H211" s="29">
        <f>G211/G215*100</f>
        <v>12.597200622083982</v>
      </c>
      <c r="I211" s="41">
        <v>114822.9</v>
      </c>
      <c r="J211" s="29">
        <f>I211/I215*100</f>
        <v>6.817209474696276</v>
      </c>
      <c r="K211" s="28">
        <f t="shared" si="162"/>
        <v>592</v>
      </c>
      <c r="L211" s="29">
        <f>K211/K215*100</f>
        <v>2.8657178816923223</v>
      </c>
      <c r="M211" s="41">
        <f t="shared" si="163"/>
        <v>845958.23</v>
      </c>
      <c r="N211" s="29">
        <f>M211/M215*100</f>
        <v>9.563346104278999</v>
      </c>
      <c r="O211" s="7">
        <f t="shared" si="157"/>
        <v>511</v>
      </c>
      <c r="P211" s="23">
        <f t="shared" si="158"/>
        <v>81</v>
      </c>
      <c r="Q211" s="9">
        <f t="shared" si="159"/>
        <v>0</v>
      </c>
      <c r="R211" s="9">
        <f t="shared" si="160"/>
        <v>0</v>
      </c>
      <c r="S211" s="2">
        <v>519</v>
      </c>
      <c r="T211" s="2">
        <v>2.78</v>
      </c>
      <c r="U211" s="20">
        <v>743135.74</v>
      </c>
      <c r="V211" s="2">
        <v>10.17</v>
      </c>
      <c r="W211" s="20">
        <v>74</v>
      </c>
      <c r="X211" s="2">
        <v>13.33</v>
      </c>
      <c r="Y211" s="2">
        <v>107055.33</v>
      </c>
      <c r="Z211" s="2">
        <v>6.41</v>
      </c>
      <c r="AA211" s="2">
        <v>593</v>
      </c>
      <c r="AB211" s="2">
        <v>3.09</v>
      </c>
      <c r="AC211" s="2">
        <v>850191.07</v>
      </c>
      <c r="AD211" s="2">
        <v>9.47</v>
      </c>
      <c r="AE211" s="9">
        <f t="shared" si="136"/>
        <v>-8</v>
      </c>
      <c r="AF211" s="9">
        <f t="shared" si="137"/>
        <v>-0.22691481388958268</v>
      </c>
      <c r="AG211" s="9">
        <f t="shared" si="138"/>
        <v>-12000.410000000033</v>
      </c>
      <c r="AH211" s="9">
        <f t="shared" si="139"/>
        <v>0.039205828466327475</v>
      </c>
      <c r="AI211" s="9">
        <f t="shared" si="140"/>
        <v>7</v>
      </c>
      <c r="AJ211" s="9">
        <f t="shared" si="141"/>
        <v>-0.7327993779160185</v>
      </c>
      <c r="AK211" s="9">
        <f t="shared" si="142"/>
        <v>7767.569999999992</v>
      </c>
      <c r="AL211" s="9">
        <f t="shared" si="143"/>
        <v>0.407209474696276</v>
      </c>
      <c r="AM211" s="9">
        <f t="shared" si="144"/>
        <v>-1</v>
      </c>
      <c r="AN211" s="9">
        <f t="shared" si="145"/>
        <v>-0.22428211830767752</v>
      </c>
      <c r="AO211" s="9">
        <f t="shared" si="146"/>
        <v>-4232.839999999967</v>
      </c>
      <c r="AP211" s="9">
        <f t="shared" si="147"/>
        <v>0.09334610427899825</v>
      </c>
    </row>
    <row r="212" spans="1:42" ht="12">
      <c r="A212" s="65"/>
      <c r="B212" s="40" t="s">
        <v>11</v>
      </c>
      <c r="C212" s="28">
        <v>395</v>
      </c>
      <c r="D212" s="29">
        <f>C212/C215*100</f>
        <v>1.9735198601049213</v>
      </c>
      <c r="E212" s="41">
        <v>1243428.13</v>
      </c>
      <c r="F212" s="29">
        <f>E212/E215*100</f>
        <v>17.36260469327202</v>
      </c>
      <c r="G212" s="28">
        <v>65</v>
      </c>
      <c r="H212" s="29">
        <f>G212/G215*100</f>
        <v>10.10886469673406</v>
      </c>
      <c r="I212" s="41">
        <v>201616.98</v>
      </c>
      <c r="J212" s="29">
        <f>I212/I215*100</f>
        <v>11.970305455755339</v>
      </c>
      <c r="K212" s="28">
        <f t="shared" si="162"/>
        <v>460</v>
      </c>
      <c r="L212" s="29">
        <f>K212/K215*100</f>
        <v>2.226740245909575</v>
      </c>
      <c r="M212" s="41">
        <f t="shared" si="163"/>
        <v>1445045.1099999999</v>
      </c>
      <c r="N212" s="29">
        <f>M212/M215*100</f>
        <v>16.33587337193459</v>
      </c>
      <c r="O212" s="7">
        <f t="shared" si="157"/>
        <v>395</v>
      </c>
      <c r="P212" s="23">
        <f t="shared" si="158"/>
        <v>65</v>
      </c>
      <c r="Q212" s="9">
        <f t="shared" si="159"/>
        <v>0</v>
      </c>
      <c r="R212" s="9">
        <f t="shared" si="160"/>
        <v>0</v>
      </c>
      <c r="S212" s="2">
        <v>416</v>
      </c>
      <c r="T212" s="2">
        <v>2.23</v>
      </c>
      <c r="U212" s="20">
        <v>1303199.28</v>
      </c>
      <c r="V212" s="2">
        <v>17.84</v>
      </c>
      <c r="W212" s="20">
        <v>54</v>
      </c>
      <c r="X212" s="2">
        <v>9.73</v>
      </c>
      <c r="Y212" s="2">
        <v>163885.53</v>
      </c>
      <c r="Z212" s="2">
        <v>9.81</v>
      </c>
      <c r="AA212" s="2">
        <v>470</v>
      </c>
      <c r="AB212" s="2">
        <v>2.45</v>
      </c>
      <c r="AC212" s="2">
        <v>1467084.81</v>
      </c>
      <c r="AD212" s="2">
        <v>16.35</v>
      </c>
      <c r="AE212" s="9">
        <f t="shared" si="136"/>
        <v>-21</v>
      </c>
      <c r="AF212" s="9">
        <f t="shared" si="137"/>
        <v>-0.2564801398950787</v>
      </c>
      <c r="AG212" s="9">
        <f t="shared" si="138"/>
        <v>-59771.15000000014</v>
      </c>
      <c r="AH212" s="9">
        <f t="shared" si="139"/>
        <v>-0.47739530672798125</v>
      </c>
      <c r="AI212" s="9">
        <f t="shared" si="140"/>
        <v>11</v>
      </c>
      <c r="AJ212" s="9">
        <f t="shared" si="141"/>
        <v>0.378864696734059</v>
      </c>
      <c r="AK212" s="9">
        <f t="shared" si="142"/>
        <v>37731.45000000001</v>
      </c>
      <c r="AL212" s="9">
        <f t="shared" si="143"/>
        <v>2.1603054557553385</v>
      </c>
      <c r="AM212" s="9">
        <f t="shared" si="144"/>
        <v>-10</v>
      </c>
      <c r="AN212" s="9">
        <f t="shared" si="145"/>
        <v>-0.2232597540904253</v>
      </c>
      <c r="AO212" s="9">
        <f t="shared" si="146"/>
        <v>-22039.700000000186</v>
      </c>
      <c r="AP212" s="9">
        <f t="shared" si="147"/>
        <v>-0.014126628065412206</v>
      </c>
    </row>
    <row r="213" spans="1:42" ht="12">
      <c r="A213" s="65"/>
      <c r="B213" s="40" t="s">
        <v>12</v>
      </c>
      <c r="C213" s="28">
        <v>142</v>
      </c>
      <c r="D213" s="29">
        <f>C213/C215*100</f>
        <v>0.7094678990756932</v>
      </c>
      <c r="E213" s="41">
        <v>972055.46</v>
      </c>
      <c r="F213" s="29">
        <f>E213/E215*100</f>
        <v>13.573293288705552</v>
      </c>
      <c r="G213" s="28">
        <v>21</v>
      </c>
      <c r="H213" s="29">
        <f>G213/G215*100</f>
        <v>3.265940902021773</v>
      </c>
      <c r="I213" s="41">
        <v>142025.47</v>
      </c>
      <c r="J213" s="29">
        <f>I213/I215*100</f>
        <v>8.432267254460493</v>
      </c>
      <c r="K213" s="28">
        <f t="shared" si="162"/>
        <v>163</v>
      </c>
      <c r="L213" s="29">
        <f>K213/K215*100</f>
        <v>0.789040565398393</v>
      </c>
      <c r="M213" s="41">
        <f t="shared" si="163"/>
        <v>1114080.93</v>
      </c>
      <c r="N213" s="29">
        <f>M213/M215*100</f>
        <v>12.594406134883307</v>
      </c>
      <c r="O213" s="7">
        <f t="shared" si="157"/>
        <v>142</v>
      </c>
      <c r="P213" s="23">
        <f t="shared" si="158"/>
        <v>21</v>
      </c>
      <c r="Q213" s="9">
        <f t="shared" si="159"/>
        <v>0</v>
      </c>
      <c r="R213" s="9">
        <f t="shared" si="160"/>
        <v>0</v>
      </c>
      <c r="S213" s="2">
        <v>161</v>
      </c>
      <c r="T213" s="2">
        <v>0.86</v>
      </c>
      <c r="U213" s="20">
        <v>1113317.87</v>
      </c>
      <c r="V213" s="2">
        <v>15.24</v>
      </c>
      <c r="W213" s="20">
        <v>18</v>
      </c>
      <c r="X213" s="2">
        <v>3.24</v>
      </c>
      <c r="Y213" s="2">
        <v>120502.29</v>
      </c>
      <c r="Z213" s="2">
        <v>7.21</v>
      </c>
      <c r="AA213" s="2">
        <v>179</v>
      </c>
      <c r="AB213" s="2">
        <v>0.93</v>
      </c>
      <c r="AC213" s="2">
        <v>1233820.16</v>
      </c>
      <c r="AD213" s="2">
        <v>13.75</v>
      </c>
      <c r="AE213" s="9">
        <f t="shared" si="136"/>
        <v>-19</v>
      </c>
      <c r="AF213" s="9">
        <f t="shared" si="137"/>
        <v>-0.1505321009243068</v>
      </c>
      <c r="AG213" s="9">
        <f t="shared" si="138"/>
        <v>-141262.41000000015</v>
      </c>
      <c r="AH213" s="9">
        <f t="shared" si="139"/>
        <v>-1.6667067112944487</v>
      </c>
      <c r="AI213" s="9">
        <f t="shared" si="140"/>
        <v>3</v>
      </c>
      <c r="AJ213" s="9">
        <f t="shared" si="141"/>
        <v>0.025940902021772683</v>
      </c>
      <c r="AK213" s="9">
        <f t="shared" si="142"/>
        <v>21523.180000000008</v>
      </c>
      <c r="AL213" s="9">
        <f t="shared" si="143"/>
        <v>1.2222672544604931</v>
      </c>
      <c r="AM213" s="9">
        <f t="shared" si="144"/>
        <v>-16</v>
      </c>
      <c r="AN213" s="9">
        <f t="shared" si="145"/>
        <v>-0.1409594346016071</v>
      </c>
      <c r="AO213" s="9">
        <f t="shared" si="146"/>
        <v>-119739.22999999998</v>
      </c>
      <c r="AP213" s="9">
        <f t="shared" si="147"/>
        <v>-1.1555938651166926</v>
      </c>
    </row>
    <row r="214" spans="1:42" ht="12">
      <c r="A214" s="65"/>
      <c r="B214" s="42" t="s">
        <v>13</v>
      </c>
      <c r="C214" s="30">
        <v>64</v>
      </c>
      <c r="D214" s="31">
        <f>C214/C215*100</f>
        <v>0.3197601798651012</v>
      </c>
      <c r="E214" s="43">
        <v>972880.81</v>
      </c>
      <c r="F214" s="31">
        <f>E214/E215*100</f>
        <v>13.584818060775483</v>
      </c>
      <c r="G214" s="30">
        <v>19</v>
      </c>
      <c r="H214" s="31">
        <f>G214/G215*100</f>
        <v>2.9548989113530326</v>
      </c>
      <c r="I214" s="43">
        <v>1083691.5</v>
      </c>
      <c r="J214" s="31">
        <f>I214/I215*100</f>
        <v>64.34040562856207</v>
      </c>
      <c r="K214" s="28">
        <f t="shared" si="162"/>
        <v>83</v>
      </c>
      <c r="L214" s="31">
        <f>K214/K215*100</f>
        <v>0.40178139219672765</v>
      </c>
      <c r="M214" s="43">
        <f t="shared" si="163"/>
        <v>2056572.31</v>
      </c>
      <c r="N214" s="31">
        <f>M214/M215*100</f>
        <v>23.249035344223277</v>
      </c>
      <c r="O214" s="7">
        <f t="shared" si="157"/>
        <v>64</v>
      </c>
      <c r="P214" s="23">
        <f t="shared" si="158"/>
        <v>19</v>
      </c>
      <c r="Q214" s="9">
        <f t="shared" si="159"/>
        <v>0</v>
      </c>
      <c r="R214" s="9">
        <f t="shared" si="160"/>
        <v>0</v>
      </c>
      <c r="S214" s="2">
        <v>70</v>
      </c>
      <c r="T214" s="2">
        <v>0.38</v>
      </c>
      <c r="U214" s="20">
        <v>1076452</v>
      </c>
      <c r="V214" s="2">
        <v>14.74</v>
      </c>
      <c r="W214" s="20">
        <v>19</v>
      </c>
      <c r="X214" s="2">
        <v>3.42</v>
      </c>
      <c r="Y214" s="2">
        <v>1152677.97</v>
      </c>
      <c r="Z214" s="2">
        <v>69.01</v>
      </c>
      <c r="AA214" s="2">
        <v>89</v>
      </c>
      <c r="AB214" s="2">
        <v>0.46</v>
      </c>
      <c r="AC214" s="2">
        <v>2229129.97</v>
      </c>
      <c r="AD214" s="2">
        <v>24.84</v>
      </c>
      <c r="AE214" s="9">
        <f t="shared" si="136"/>
        <v>-6</v>
      </c>
      <c r="AF214" s="9">
        <f t="shared" si="137"/>
        <v>-0.060239820134898814</v>
      </c>
      <c r="AG214" s="9">
        <f t="shared" si="138"/>
        <v>-103571.18999999994</v>
      </c>
      <c r="AH214" s="9">
        <f t="shared" si="139"/>
        <v>-1.1551819392245175</v>
      </c>
      <c r="AI214" s="9">
        <f t="shared" si="140"/>
        <v>0</v>
      </c>
      <c r="AJ214" s="9">
        <f t="shared" si="141"/>
        <v>-0.4651010886469673</v>
      </c>
      <c r="AK214" s="9">
        <f t="shared" si="142"/>
        <v>-68986.46999999997</v>
      </c>
      <c r="AL214" s="9">
        <f t="shared" si="143"/>
        <v>-4.669594371437938</v>
      </c>
      <c r="AM214" s="9">
        <f t="shared" si="144"/>
        <v>-6</v>
      </c>
      <c r="AN214" s="9">
        <f t="shared" si="145"/>
        <v>-0.05821860780327237</v>
      </c>
      <c r="AO214" s="9">
        <f t="shared" si="146"/>
        <v>-172557.66000000015</v>
      </c>
      <c r="AP214" s="9">
        <f t="shared" si="147"/>
        <v>-1.5909646557767232</v>
      </c>
    </row>
    <row r="215" spans="1:42" ht="12">
      <c r="A215" s="66"/>
      <c r="B215" s="44" t="s">
        <v>14</v>
      </c>
      <c r="C215" s="26">
        <f aca="true" t="shared" si="164" ref="C215:N215">SUM(C206:C214)</f>
        <v>20015</v>
      </c>
      <c r="D215" s="32">
        <f t="shared" si="164"/>
        <v>99.99999999999999</v>
      </c>
      <c r="E215" s="45">
        <f t="shared" si="164"/>
        <v>7161529.92</v>
      </c>
      <c r="F215" s="32">
        <f t="shared" si="164"/>
        <v>100</v>
      </c>
      <c r="G215" s="33">
        <f t="shared" si="164"/>
        <v>643</v>
      </c>
      <c r="H215" s="32">
        <f t="shared" si="164"/>
        <v>100</v>
      </c>
      <c r="I215" s="45">
        <f t="shared" si="164"/>
        <v>1684309.4</v>
      </c>
      <c r="J215" s="32">
        <f t="shared" si="164"/>
        <v>100</v>
      </c>
      <c r="K215" s="33">
        <f t="shared" si="164"/>
        <v>20658</v>
      </c>
      <c r="L215" s="32">
        <f t="shared" si="164"/>
        <v>99.99999999999997</v>
      </c>
      <c r="M215" s="45">
        <f t="shared" si="164"/>
        <v>8845839.32</v>
      </c>
      <c r="N215" s="32">
        <f t="shared" si="164"/>
        <v>100</v>
      </c>
      <c r="O215" s="7">
        <f t="shared" si="157"/>
        <v>20015</v>
      </c>
      <c r="P215" s="23">
        <f t="shared" si="158"/>
        <v>643</v>
      </c>
      <c r="Q215" s="9">
        <f t="shared" si="159"/>
        <v>0</v>
      </c>
      <c r="R215" s="9">
        <f t="shared" si="160"/>
        <v>0</v>
      </c>
      <c r="S215" s="2">
        <v>18660</v>
      </c>
      <c r="T215" s="2">
        <v>99.99999999999999</v>
      </c>
      <c r="U215" s="2">
        <v>7303585.79</v>
      </c>
      <c r="V215" s="2">
        <v>99.98999999999998</v>
      </c>
      <c r="W215" s="2">
        <v>555</v>
      </c>
      <c r="X215" s="2">
        <v>99.99</v>
      </c>
      <c r="Y215" s="2">
        <v>1670216.46</v>
      </c>
      <c r="Z215" s="2">
        <v>99.99000000000001</v>
      </c>
      <c r="AA215" s="2">
        <v>19215</v>
      </c>
      <c r="AB215" s="2">
        <v>100.01000000000002</v>
      </c>
      <c r="AC215" s="2">
        <v>8973802.25</v>
      </c>
      <c r="AD215" s="2">
        <v>100</v>
      </c>
      <c r="AE215" s="9">
        <f t="shared" si="136"/>
        <v>1355</v>
      </c>
      <c r="AF215" s="9">
        <f t="shared" si="137"/>
        <v>0</v>
      </c>
      <c r="AG215" s="9">
        <f t="shared" si="138"/>
        <v>-142055.8700000001</v>
      </c>
      <c r="AH215" s="9">
        <f t="shared" si="139"/>
        <v>0.010000000000019327</v>
      </c>
      <c r="AI215" s="9">
        <f t="shared" si="140"/>
        <v>88</v>
      </c>
      <c r="AJ215" s="9">
        <f t="shared" si="141"/>
        <v>0.010000000000005116</v>
      </c>
      <c r="AK215" s="9">
        <f t="shared" si="142"/>
        <v>14092.939999999944</v>
      </c>
      <c r="AL215" s="9">
        <f t="shared" si="143"/>
        <v>0.009999999999990905</v>
      </c>
      <c r="AM215" s="9">
        <f t="shared" si="144"/>
        <v>1443</v>
      </c>
      <c r="AN215" s="9">
        <f t="shared" si="145"/>
        <v>-0.010000000000047748</v>
      </c>
      <c r="AO215" s="9">
        <f t="shared" si="146"/>
        <v>-127962.9299999997</v>
      </c>
      <c r="AP215" s="9">
        <f t="shared" si="147"/>
        <v>0</v>
      </c>
    </row>
    <row r="216" spans="1:42" ht="12" customHeight="1">
      <c r="A216" s="64" t="s">
        <v>67</v>
      </c>
      <c r="B216" s="38" t="s">
        <v>4</v>
      </c>
      <c r="C216" s="26">
        <v>17207</v>
      </c>
      <c r="D216" s="27">
        <f>C216/C225*100</f>
        <v>41.918195327535386</v>
      </c>
      <c r="E216" s="39">
        <v>804972.45</v>
      </c>
      <c r="F216" s="27">
        <f>E216/E225*100</f>
        <v>12.00572041895325</v>
      </c>
      <c r="G216" s="26">
        <v>266</v>
      </c>
      <c r="H216" s="27">
        <f>G216/G225*100</f>
        <v>28.388473852721454</v>
      </c>
      <c r="I216" s="39">
        <v>9566.83</v>
      </c>
      <c r="J216" s="27">
        <f>I216/I225*100</f>
        <v>0.27682682794835445</v>
      </c>
      <c r="K216" s="26">
        <f>C216+G216</f>
        <v>17473</v>
      </c>
      <c r="L216" s="27">
        <f>K216/K225*100</f>
        <v>41.61625303672653</v>
      </c>
      <c r="M216" s="39">
        <f>E216+I216</f>
        <v>814539.2799999999</v>
      </c>
      <c r="N216" s="27">
        <f>M216/M225*100</f>
        <v>8.016489832003113</v>
      </c>
      <c r="O216" s="7">
        <f t="shared" si="157"/>
        <v>17207</v>
      </c>
      <c r="P216" s="23">
        <f t="shared" si="158"/>
        <v>266</v>
      </c>
      <c r="Q216" s="9">
        <f t="shared" si="159"/>
        <v>0</v>
      </c>
      <c r="R216" s="9">
        <f t="shared" si="160"/>
        <v>0</v>
      </c>
      <c r="S216" s="2">
        <v>16209</v>
      </c>
      <c r="T216" s="2">
        <v>41.362151679085436</v>
      </c>
      <c r="U216" s="20">
        <v>770212.22</v>
      </c>
      <c r="V216" s="2">
        <v>11.454141066050093</v>
      </c>
      <c r="W216" s="20">
        <v>211</v>
      </c>
      <c r="X216" s="2">
        <v>27.2609819121447</v>
      </c>
      <c r="Y216" s="2">
        <v>7832.04</v>
      </c>
      <c r="Z216" s="2">
        <v>0.22984773536910788</v>
      </c>
      <c r="AA216" s="2">
        <v>16420</v>
      </c>
      <c r="AB216" s="2">
        <v>41.089034582853714</v>
      </c>
      <c r="AC216" s="2">
        <v>778044.26</v>
      </c>
      <c r="AD216" s="2">
        <v>7.679228115741462</v>
      </c>
      <c r="AE216" s="9">
        <f t="shared" si="136"/>
        <v>998</v>
      </c>
      <c r="AF216" s="9">
        <f t="shared" si="137"/>
        <v>0.5560436484499505</v>
      </c>
      <c r="AG216" s="9">
        <f t="shared" si="138"/>
        <v>34760.22999999998</v>
      </c>
      <c r="AH216" s="9">
        <f t="shared" si="139"/>
        <v>0.5515793529031559</v>
      </c>
      <c r="AI216" s="9">
        <f t="shared" si="140"/>
        <v>55</v>
      </c>
      <c r="AJ216" s="9">
        <f t="shared" si="141"/>
        <v>1.1274919405767534</v>
      </c>
      <c r="AK216" s="9">
        <f t="shared" si="142"/>
        <v>1734.79</v>
      </c>
      <c r="AL216" s="9">
        <f t="shared" si="143"/>
        <v>0.04697909257924657</v>
      </c>
      <c r="AM216" s="9">
        <f t="shared" si="144"/>
        <v>1053</v>
      </c>
      <c r="AN216" s="9">
        <f t="shared" si="145"/>
        <v>0.5272184538728197</v>
      </c>
      <c r="AO216" s="9">
        <f t="shared" si="146"/>
        <v>36495.0199999999</v>
      </c>
      <c r="AP216" s="9">
        <f t="shared" si="147"/>
        <v>0.3372617162616516</v>
      </c>
    </row>
    <row r="217" spans="1:42" ht="12">
      <c r="A217" s="65"/>
      <c r="B217" s="40" t="s">
        <v>6</v>
      </c>
      <c r="C217" s="28">
        <v>16517</v>
      </c>
      <c r="D217" s="29">
        <f>C217/C225*100</f>
        <v>40.23727740018027</v>
      </c>
      <c r="E217" s="41">
        <v>2264792.05</v>
      </c>
      <c r="F217" s="29">
        <f>E217/E225*100</f>
        <v>33.77812515119988</v>
      </c>
      <c r="G217" s="28">
        <v>142</v>
      </c>
      <c r="H217" s="29">
        <f>G217/G225*100</f>
        <v>15.154749199573105</v>
      </c>
      <c r="I217" s="41">
        <v>21209.25</v>
      </c>
      <c r="J217" s="29">
        <f>I217/I225*100</f>
        <v>0.6137131527019544</v>
      </c>
      <c r="K217" s="28">
        <f aca="true" t="shared" si="165" ref="K217:K224">C217+G217</f>
        <v>16659</v>
      </c>
      <c r="L217" s="29">
        <f>K217/K225*100</f>
        <v>39.677511551469536</v>
      </c>
      <c r="M217" s="41">
        <f aca="true" t="shared" si="166" ref="M217:M224">E217+I217</f>
        <v>2286001.3</v>
      </c>
      <c r="N217" s="29">
        <f>M217/M225*100</f>
        <v>22.498247325034956</v>
      </c>
      <c r="O217" s="7">
        <f t="shared" si="157"/>
        <v>16517</v>
      </c>
      <c r="P217" s="23">
        <f t="shared" si="158"/>
        <v>142</v>
      </c>
      <c r="Q217" s="9">
        <f t="shared" si="159"/>
        <v>0</v>
      </c>
      <c r="R217" s="9">
        <f t="shared" si="160"/>
        <v>0</v>
      </c>
      <c r="S217" s="2">
        <v>15477</v>
      </c>
      <c r="T217" s="2">
        <v>39.49423292844748</v>
      </c>
      <c r="U217" s="20">
        <v>2134104.57</v>
      </c>
      <c r="V217" s="2">
        <v>31.73714225734068</v>
      </c>
      <c r="W217" s="20">
        <v>107</v>
      </c>
      <c r="X217" s="2">
        <v>13.824289405684754</v>
      </c>
      <c r="Y217" s="2">
        <v>15941.87</v>
      </c>
      <c r="Z217" s="2">
        <v>0.4678478042819904</v>
      </c>
      <c r="AA217" s="2">
        <v>15584</v>
      </c>
      <c r="AB217" s="2">
        <v>38.99704719483509</v>
      </c>
      <c r="AC217" s="2">
        <v>2150046.44</v>
      </c>
      <c r="AD217" s="2">
        <v>21.220768433145228</v>
      </c>
      <c r="AE217" s="9">
        <f t="shared" si="136"/>
        <v>1040</v>
      </c>
      <c r="AF217" s="9">
        <f t="shared" si="137"/>
        <v>0.7430444717327873</v>
      </c>
      <c r="AG217" s="9">
        <f t="shared" si="138"/>
        <v>130687.47999999998</v>
      </c>
      <c r="AH217" s="9">
        <f t="shared" si="139"/>
        <v>2.0409828938592014</v>
      </c>
      <c r="AI217" s="9">
        <f t="shared" si="140"/>
        <v>35</v>
      </c>
      <c r="AJ217" s="9">
        <f t="shared" si="141"/>
        <v>1.3304597938883518</v>
      </c>
      <c r="AK217" s="9">
        <f t="shared" si="142"/>
        <v>5267.379999999999</v>
      </c>
      <c r="AL217" s="9">
        <f t="shared" si="143"/>
        <v>0.14586534841996396</v>
      </c>
      <c r="AM217" s="9">
        <f t="shared" si="144"/>
        <v>1075</v>
      </c>
      <c r="AN217" s="9">
        <f t="shared" si="145"/>
        <v>0.6804643566344453</v>
      </c>
      <c r="AO217" s="9">
        <f t="shared" si="146"/>
        <v>135954.85999999987</v>
      </c>
      <c r="AP217" s="9">
        <f t="shared" si="147"/>
        <v>1.2774788918897286</v>
      </c>
    </row>
    <row r="218" spans="1:42" ht="12">
      <c r="A218" s="65"/>
      <c r="B218" s="40" t="s">
        <v>7</v>
      </c>
      <c r="C218" s="28">
        <v>4327</v>
      </c>
      <c r="D218" s="29">
        <f>C218/C225*100</f>
        <v>10.54106068357329</v>
      </c>
      <c r="E218" s="41">
        <v>1012760</v>
      </c>
      <c r="F218" s="29">
        <f>E218/E225*100</f>
        <v>15.104757201937897</v>
      </c>
      <c r="G218" s="28">
        <v>100</v>
      </c>
      <c r="H218" s="29">
        <f>G218/G225*100</f>
        <v>10.672358591248667</v>
      </c>
      <c r="I218" s="41">
        <v>24521.1</v>
      </c>
      <c r="J218" s="29">
        <f>I218/I225*100</f>
        <v>0.7095452026224355</v>
      </c>
      <c r="K218" s="28">
        <f t="shared" si="165"/>
        <v>4427</v>
      </c>
      <c r="L218" s="29">
        <f>K218/K225*100</f>
        <v>10.543990854094222</v>
      </c>
      <c r="M218" s="41">
        <f t="shared" si="166"/>
        <v>1037281.1</v>
      </c>
      <c r="N218" s="29">
        <f>M218/M225*100</f>
        <v>10.208658557361415</v>
      </c>
      <c r="O218" s="7">
        <f t="shared" si="157"/>
        <v>4327</v>
      </c>
      <c r="P218" s="23">
        <f t="shared" si="158"/>
        <v>100</v>
      </c>
      <c r="Q218" s="9">
        <f t="shared" si="159"/>
        <v>0</v>
      </c>
      <c r="R218" s="9">
        <f t="shared" si="160"/>
        <v>0</v>
      </c>
      <c r="S218" s="2">
        <v>4377</v>
      </c>
      <c r="T218" s="2">
        <v>11.169235480249055</v>
      </c>
      <c r="U218" s="20">
        <v>1025268.45</v>
      </c>
      <c r="V218" s="2">
        <v>15.247186621981312</v>
      </c>
      <c r="W218" s="20">
        <v>70</v>
      </c>
      <c r="X218" s="2">
        <v>9.04392764857881</v>
      </c>
      <c r="Y218" s="2">
        <v>17082.6</v>
      </c>
      <c r="Z218" s="2">
        <v>0.5013249324845535</v>
      </c>
      <c r="AA218" s="2">
        <v>4447</v>
      </c>
      <c r="AB218" s="2">
        <v>11.128071668084681</v>
      </c>
      <c r="AC218" s="2">
        <v>1042351.0499999999</v>
      </c>
      <c r="AD218" s="2">
        <v>10.287912784849327</v>
      </c>
      <c r="AE218" s="9">
        <f t="shared" si="136"/>
        <v>-50</v>
      </c>
      <c r="AF218" s="9">
        <f t="shared" si="137"/>
        <v>-0.6281747966757649</v>
      </c>
      <c r="AG218" s="9">
        <f t="shared" si="138"/>
        <v>-12508.449999999953</v>
      </c>
      <c r="AH218" s="9">
        <f t="shared" si="139"/>
        <v>-0.14242942004341508</v>
      </c>
      <c r="AI218" s="9">
        <f t="shared" si="140"/>
        <v>30</v>
      </c>
      <c r="AJ218" s="9">
        <f t="shared" si="141"/>
        <v>1.6284309426698567</v>
      </c>
      <c r="AK218" s="9">
        <f t="shared" si="142"/>
        <v>7438.5</v>
      </c>
      <c r="AL218" s="9">
        <f t="shared" si="143"/>
        <v>0.20822027013788202</v>
      </c>
      <c r="AM218" s="9">
        <f t="shared" si="144"/>
        <v>-20</v>
      </c>
      <c r="AN218" s="9">
        <f t="shared" si="145"/>
        <v>-0.5840808139904592</v>
      </c>
      <c r="AO218" s="9">
        <f t="shared" si="146"/>
        <v>-5069.949999999953</v>
      </c>
      <c r="AP218" s="9">
        <f t="shared" si="147"/>
        <v>-0.07925422748791178</v>
      </c>
    </row>
    <row r="219" spans="1:42" ht="12">
      <c r="A219" s="65"/>
      <c r="B219" s="40" t="s">
        <v>8</v>
      </c>
      <c r="C219" s="28">
        <v>1553</v>
      </c>
      <c r="D219" s="29">
        <f>C219/C225*100</f>
        <v>3.7832833930181007</v>
      </c>
      <c r="E219" s="41">
        <v>573314.82</v>
      </c>
      <c r="F219" s="29">
        <f>E219/E225*100</f>
        <v>8.550674549125882</v>
      </c>
      <c r="G219" s="28">
        <v>102</v>
      </c>
      <c r="H219" s="29">
        <f>G219/G225*100</f>
        <v>10.88580576307364</v>
      </c>
      <c r="I219" s="41">
        <v>39628.08</v>
      </c>
      <c r="J219" s="29">
        <f>I219/I225*100</f>
        <v>1.1466824103787385</v>
      </c>
      <c r="K219" s="28">
        <f t="shared" si="165"/>
        <v>1655</v>
      </c>
      <c r="L219" s="29">
        <f>K219/K225*100</f>
        <v>3.941790120516363</v>
      </c>
      <c r="M219" s="41">
        <f t="shared" si="166"/>
        <v>612942.8999999999</v>
      </c>
      <c r="N219" s="29">
        <f>M219/M225*100</f>
        <v>6.032429185549531</v>
      </c>
      <c r="O219" s="7">
        <f t="shared" si="157"/>
        <v>1553</v>
      </c>
      <c r="P219" s="23">
        <f t="shared" si="158"/>
        <v>102</v>
      </c>
      <c r="Q219" s="9">
        <f t="shared" si="159"/>
        <v>0</v>
      </c>
      <c r="R219" s="9">
        <f t="shared" si="160"/>
        <v>0</v>
      </c>
      <c r="S219" s="2">
        <v>1587</v>
      </c>
      <c r="T219" s="2">
        <v>4.049709094620803</v>
      </c>
      <c r="U219" s="20">
        <v>585517.2</v>
      </c>
      <c r="V219" s="2">
        <v>8.707465853240638</v>
      </c>
      <c r="W219" s="20">
        <v>90</v>
      </c>
      <c r="X219" s="2">
        <v>11.627906976744185</v>
      </c>
      <c r="Y219" s="2">
        <v>34779.95</v>
      </c>
      <c r="Z219" s="2">
        <v>1.02069100052487</v>
      </c>
      <c r="AA219" s="2">
        <v>1677</v>
      </c>
      <c r="AB219" s="2">
        <v>4.196486662329213</v>
      </c>
      <c r="AC219" s="2">
        <v>620297.1499999999</v>
      </c>
      <c r="AD219" s="2">
        <v>6.1222780750214625</v>
      </c>
      <c r="AE219" s="9">
        <f t="shared" si="136"/>
        <v>-34</v>
      </c>
      <c r="AF219" s="9">
        <f t="shared" si="137"/>
        <v>-0.26642570160270207</v>
      </c>
      <c r="AG219" s="9">
        <f t="shared" si="138"/>
        <v>-12202.380000000005</v>
      </c>
      <c r="AH219" s="9">
        <f t="shared" si="139"/>
        <v>-0.1567913041147566</v>
      </c>
      <c r="AI219" s="9">
        <f t="shared" si="140"/>
        <v>12</v>
      </c>
      <c r="AJ219" s="9">
        <f t="shared" si="141"/>
        <v>-0.742101213670546</v>
      </c>
      <c r="AK219" s="9">
        <f t="shared" si="142"/>
        <v>4848.130000000005</v>
      </c>
      <c r="AL219" s="9">
        <f t="shared" si="143"/>
        <v>0.12599140985386859</v>
      </c>
      <c r="AM219" s="9">
        <f t="shared" si="144"/>
        <v>-22</v>
      </c>
      <c r="AN219" s="9">
        <f t="shared" si="145"/>
        <v>-0.2546965418128502</v>
      </c>
      <c r="AO219" s="9">
        <f t="shared" si="146"/>
        <v>-7354.25</v>
      </c>
      <c r="AP219" s="9">
        <f t="shared" si="147"/>
        <v>-0.08984888947193159</v>
      </c>
    </row>
    <row r="220" spans="1:42" ht="12">
      <c r="A220" s="65"/>
      <c r="B220" s="40" t="s">
        <v>9</v>
      </c>
      <c r="C220" s="28">
        <v>789</v>
      </c>
      <c r="D220" s="29">
        <f>C220/C225*100</f>
        <v>1.922093108236498</v>
      </c>
      <c r="E220" s="41">
        <v>553745.67</v>
      </c>
      <c r="F220" s="29">
        <f>E220/E225*100</f>
        <v>8.258811462710245</v>
      </c>
      <c r="G220" s="28">
        <v>115</v>
      </c>
      <c r="H220" s="29">
        <f>G220/G225*100</f>
        <v>12.273212379935966</v>
      </c>
      <c r="I220" s="41">
        <v>80628.63</v>
      </c>
      <c r="J220" s="29">
        <f>I220/I225*100</f>
        <v>2.333078761169743</v>
      </c>
      <c r="K220" s="28">
        <f t="shared" si="165"/>
        <v>904</v>
      </c>
      <c r="L220" s="29">
        <f>K220/K225*100</f>
        <v>2.153098651931596</v>
      </c>
      <c r="M220" s="41">
        <f t="shared" si="166"/>
        <v>634374.3</v>
      </c>
      <c r="N220" s="29">
        <f>M220/M225*100</f>
        <v>6.243351610537546</v>
      </c>
      <c r="O220" s="7">
        <f t="shared" si="157"/>
        <v>789</v>
      </c>
      <c r="P220" s="23">
        <f t="shared" si="158"/>
        <v>115</v>
      </c>
      <c r="Q220" s="9">
        <f t="shared" si="159"/>
        <v>0</v>
      </c>
      <c r="R220" s="9">
        <f t="shared" si="160"/>
        <v>0</v>
      </c>
      <c r="S220" s="2">
        <v>832</v>
      </c>
      <c r="T220" s="2">
        <v>2.1230989078289273</v>
      </c>
      <c r="U220" s="20">
        <v>583037.06</v>
      </c>
      <c r="V220" s="2">
        <v>8.670582676518835</v>
      </c>
      <c r="W220" s="20">
        <v>93</v>
      </c>
      <c r="X220" s="2">
        <v>12.015503875968992</v>
      </c>
      <c r="Y220" s="2">
        <v>67020.23</v>
      </c>
      <c r="Z220" s="2">
        <v>1.966850027504551</v>
      </c>
      <c r="AA220" s="2">
        <v>925</v>
      </c>
      <c r="AB220" s="2">
        <v>2.314698964015815</v>
      </c>
      <c r="AC220" s="2">
        <v>650057.29</v>
      </c>
      <c r="AD220" s="2">
        <v>6.416008027886101</v>
      </c>
      <c r="AE220" s="9">
        <f t="shared" si="136"/>
        <v>-43</v>
      </c>
      <c r="AF220" s="9">
        <f t="shared" si="137"/>
        <v>-0.20100579959242926</v>
      </c>
      <c r="AG220" s="9">
        <f t="shared" si="138"/>
        <v>-29291.390000000014</v>
      </c>
      <c r="AH220" s="9">
        <f t="shared" si="139"/>
        <v>-0.4117712138085903</v>
      </c>
      <c r="AI220" s="9">
        <f t="shared" si="140"/>
        <v>22</v>
      </c>
      <c r="AJ220" s="9">
        <f t="shared" si="141"/>
        <v>0.257708503966974</v>
      </c>
      <c r="AK220" s="9">
        <f t="shared" si="142"/>
        <v>13608.400000000009</v>
      </c>
      <c r="AL220" s="9">
        <f t="shared" si="143"/>
        <v>0.36622873366519215</v>
      </c>
      <c r="AM220" s="9">
        <f t="shared" si="144"/>
        <v>-21</v>
      </c>
      <c r="AN220" s="9">
        <f t="shared" si="145"/>
        <v>-0.16160031208421888</v>
      </c>
      <c r="AO220" s="9">
        <f t="shared" si="146"/>
        <v>-15682.98999999999</v>
      </c>
      <c r="AP220" s="9">
        <f t="shared" si="147"/>
        <v>-0.17265641734855475</v>
      </c>
    </row>
    <row r="221" spans="1:42" ht="12">
      <c r="A221" s="65"/>
      <c r="B221" s="40" t="s">
        <v>10</v>
      </c>
      <c r="C221" s="28">
        <v>398</v>
      </c>
      <c r="D221" s="29">
        <f>C221/C225*100</f>
        <v>0.9695729494019343</v>
      </c>
      <c r="E221" s="41">
        <v>553252.24</v>
      </c>
      <c r="F221" s="29">
        <f>E221/E225*100</f>
        <v>8.251452226221685</v>
      </c>
      <c r="G221" s="28">
        <v>78</v>
      </c>
      <c r="H221" s="29">
        <f>G221/G225*100</f>
        <v>8.32443970117396</v>
      </c>
      <c r="I221" s="41">
        <v>114573.09</v>
      </c>
      <c r="J221" s="29">
        <f>I221/I225*100</f>
        <v>3.3152993282980185</v>
      </c>
      <c r="K221" s="28">
        <f t="shared" si="165"/>
        <v>476</v>
      </c>
      <c r="L221" s="29">
        <f>K221/K225*100</f>
        <v>1.1337112370790263</v>
      </c>
      <c r="M221" s="41">
        <f t="shared" si="166"/>
        <v>667825.33</v>
      </c>
      <c r="N221" s="29">
        <f>M221/M225*100</f>
        <v>6.572568197692227</v>
      </c>
      <c r="O221" s="7">
        <f t="shared" si="157"/>
        <v>398</v>
      </c>
      <c r="P221" s="23">
        <f t="shared" si="158"/>
        <v>78</v>
      </c>
      <c r="Q221" s="9">
        <f t="shared" si="159"/>
        <v>0</v>
      </c>
      <c r="R221" s="9">
        <f t="shared" si="160"/>
        <v>0</v>
      </c>
      <c r="S221" s="2">
        <v>430</v>
      </c>
      <c r="T221" s="2">
        <v>1.0972746759212004</v>
      </c>
      <c r="U221" s="20">
        <v>602661.13</v>
      </c>
      <c r="V221" s="2">
        <v>8.962420250934416</v>
      </c>
      <c r="W221" s="20">
        <v>76</v>
      </c>
      <c r="X221" s="2">
        <v>9.819121447028424</v>
      </c>
      <c r="Y221" s="2">
        <v>112393.7</v>
      </c>
      <c r="Z221" s="2">
        <v>3.298430219298535</v>
      </c>
      <c r="AA221" s="2">
        <v>506</v>
      </c>
      <c r="AB221" s="2">
        <v>1.2662028927481106</v>
      </c>
      <c r="AC221" s="2">
        <v>715054.83</v>
      </c>
      <c r="AD221" s="2">
        <v>7.0575280059681065</v>
      </c>
      <c r="AE221" s="9">
        <f t="shared" si="136"/>
        <v>-32</v>
      </c>
      <c r="AF221" s="9">
        <f t="shared" si="137"/>
        <v>-0.12770172651926615</v>
      </c>
      <c r="AG221" s="9">
        <f t="shared" si="138"/>
        <v>-49408.890000000014</v>
      </c>
      <c r="AH221" s="9">
        <f t="shared" si="139"/>
        <v>-0.7109680247127308</v>
      </c>
      <c r="AI221" s="9">
        <f t="shared" si="140"/>
        <v>2</v>
      </c>
      <c r="AJ221" s="9">
        <f t="shared" si="141"/>
        <v>-1.4946817458544643</v>
      </c>
      <c r="AK221" s="9">
        <f t="shared" si="142"/>
        <v>2179.3899999999994</v>
      </c>
      <c r="AL221" s="9">
        <f t="shared" si="143"/>
        <v>0.016869108999483462</v>
      </c>
      <c r="AM221" s="9">
        <f t="shared" si="144"/>
        <v>-30</v>
      </c>
      <c r="AN221" s="9">
        <f t="shared" si="145"/>
        <v>-0.13249165566908427</v>
      </c>
      <c r="AO221" s="9">
        <f t="shared" si="146"/>
        <v>-47229.5</v>
      </c>
      <c r="AP221" s="9">
        <f t="shared" si="147"/>
        <v>-0.48495980827587903</v>
      </c>
    </row>
    <row r="222" spans="1:42" ht="12">
      <c r="A222" s="65"/>
      <c r="B222" s="40" t="s">
        <v>11</v>
      </c>
      <c r="C222" s="28">
        <v>215</v>
      </c>
      <c r="D222" s="29">
        <f>C222/C225*100</f>
        <v>0.5237642817121002</v>
      </c>
      <c r="E222" s="41">
        <v>632240.74</v>
      </c>
      <c r="F222" s="29">
        <f>E222/E225*100</f>
        <v>9.42952216800974</v>
      </c>
      <c r="G222" s="28">
        <v>64</v>
      </c>
      <c r="H222" s="29">
        <f>G222/G225*100</f>
        <v>6.830309498399147</v>
      </c>
      <c r="I222" s="41">
        <v>196506.71</v>
      </c>
      <c r="J222" s="29">
        <f>I222/I225*100</f>
        <v>5.686139421299133</v>
      </c>
      <c r="K222" s="28">
        <f t="shared" si="165"/>
        <v>279</v>
      </c>
      <c r="L222" s="29">
        <f>K222/K225*100</f>
        <v>0.6645072166912781</v>
      </c>
      <c r="M222" s="41">
        <f t="shared" si="166"/>
        <v>828747.45</v>
      </c>
      <c r="N222" s="29">
        <f>M222/M225*100</f>
        <v>8.156323052000031</v>
      </c>
      <c r="O222" s="7">
        <f t="shared" si="157"/>
        <v>215</v>
      </c>
      <c r="P222" s="23">
        <f t="shared" si="158"/>
        <v>64</v>
      </c>
      <c r="Q222" s="9">
        <f t="shared" si="159"/>
        <v>0</v>
      </c>
      <c r="R222" s="9">
        <f t="shared" si="160"/>
        <v>0</v>
      </c>
      <c r="S222" s="2">
        <v>234</v>
      </c>
      <c r="T222" s="2">
        <v>0.5971215678268857</v>
      </c>
      <c r="U222" s="20">
        <v>696319.71</v>
      </c>
      <c r="V222" s="2">
        <v>10.355255315750627</v>
      </c>
      <c r="W222" s="20">
        <v>58</v>
      </c>
      <c r="X222" s="2">
        <v>7.493540051679586</v>
      </c>
      <c r="Y222" s="2">
        <v>177783.33</v>
      </c>
      <c r="Z222" s="2">
        <v>5.217426850077218</v>
      </c>
      <c r="AA222" s="2">
        <v>292</v>
      </c>
      <c r="AB222" s="2">
        <v>0.7306941594514789</v>
      </c>
      <c r="AC222" s="2">
        <v>874103.0399999999</v>
      </c>
      <c r="AD222" s="2">
        <v>8.627319788752226</v>
      </c>
      <c r="AE222" s="9">
        <f t="shared" si="136"/>
        <v>-19</v>
      </c>
      <c r="AF222" s="9">
        <f t="shared" si="137"/>
        <v>-0.07335728611478554</v>
      </c>
      <c r="AG222" s="9">
        <f t="shared" si="138"/>
        <v>-64078.96999999997</v>
      </c>
      <c r="AH222" s="9">
        <f t="shared" si="139"/>
        <v>-0.9257331477408872</v>
      </c>
      <c r="AI222" s="9">
        <f t="shared" si="140"/>
        <v>6</v>
      </c>
      <c r="AJ222" s="9">
        <f t="shared" si="141"/>
        <v>-0.6632305532804397</v>
      </c>
      <c r="AK222" s="9">
        <f t="shared" si="142"/>
        <v>18723.380000000005</v>
      </c>
      <c r="AL222" s="9">
        <f t="shared" si="143"/>
        <v>0.4687125712219151</v>
      </c>
      <c r="AM222" s="9">
        <f t="shared" si="144"/>
        <v>-13</v>
      </c>
      <c r="AN222" s="9">
        <f t="shared" si="145"/>
        <v>-0.06618694276020076</v>
      </c>
      <c r="AO222" s="9">
        <f t="shared" si="146"/>
        <v>-45355.58999999997</v>
      </c>
      <c r="AP222" s="9">
        <f t="shared" si="147"/>
        <v>-0.4709967367521948</v>
      </c>
    </row>
    <row r="223" spans="1:42" ht="12">
      <c r="A223" s="65"/>
      <c r="B223" s="40" t="s">
        <v>12</v>
      </c>
      <c r="C223" s="28">
        <v>36</v>
      </c>
      <c r="D223" s="29">
        <f>C223/C225*100</f>
        <v>0.08770006577504934</v>
      </c>
      <c r="E223" s="41">
        <v>225781.47</v>
      </c>
      <c r="F223" s="29">
        <f>E223/E225*100</f>
        <v>3.367406182162235</v>
      </c>
      <c r="G223" s="28">
        <v>33</v>
      </c>
      <c r="H223" s="29">
        <f>G223/G225*100</f>
        <v>3.5218783351120595</v>
      </c>
      <c r="I223" s="41">
        <v>242920.96</v>
      </c>
      <c r="J223" s="29">
        <f>I223/I225*100</f>
        <v>7.029187181017024</v>
      </c>
      <c r="K223" s="28">
        <f t="shared" si="165"/>
        <v>69</v>
      </c>
      <c r="L223" s="29">
        <f>K223/K225*100</f>
        <v>0.16434049445053112</v>
      </c>
      <c r="M223" s="41">
        <f t="shared" si="166"/>
        <v>468702.43</v>
      </c>
      <c r="N223" s="29">
        <f>M223/M225*100</f>
        <v>4.612850916569857</v>
      </c>
      <c r="O223" s="7">
        <f t="shared" si="157"/>
        <v>36</v>
      </c>
      <c r="P223" s="23">
        <f t="shared" si="158"/>
        <v>33</v>
      </c>
      <c r="Q223" s="9">
        <f t="shared" si="159"/>
        <v>0</v>
      </c>
      <c r="R223" s="9">
        <f t="shared" si="160"/>
        <v>0</v>
      </c>
      <c r="S223" s="2">
        <v>32</v>
      </c>
      <c r="T223" s="2">
        <v>0.08165765030111259</v>
      </c>
      <c r="U223" s="20">
        <v>199302.58</v>
      </c>
      <c r="V223" s="2">
        <v>2.963910214444188</v>
      </c>
      <c r="W223" s="20">
        <v>31</v>
      </c>
      <c r="X223" s="2">
        <v>4.0051679586563305</v>
      </c>
      <c r="Y223" s="2">
        <v>215425.61</v>
      </c>
      <c r="Z223" s="2">
        <v>6.322118962493634</v>
      </c>
      <c r="AA223" s="2">
        <v>63</v>
      </c>
      <c r="AB223" s="2">
        <v>0.15764976727891497</v>
      </c>
      <c r="AC223" s="2">
        <v>414728.18999999994</v>
      </c>
      <c r="AD223" s="2">
        <v>4.093330599262523</v>
      </c>
      <c r="AE223" s="9">
        <f t="shared" si="136"/>
        <v>4</v>
      </c>
      <c r="AF223" s="9">
        <f t="shared" si="137"/>
        <v>0.006042415473936746</v>
      </c>
      <c r="AG223" s="9">
        <f t="shared" si="138"/>
        <v>26478.890000000014</v>
      </c>
      <c r="AH223" s="9">
        <f t="shared" si="139"/>
        <v>0.40349596771804697</v>
      </c>
      <c r="AI223" s="9">
        <f t="shared" si="140"/>
        <v>2</v>
      </c>
      <c r="AJ223" s="9">
        <f t="shared" si="141"/>
        <v>-0.48328962354427096</v>
      </c>
      <c r="AK223" s="9">
        <f t="shared" si="142"/>
        <v>27495.350000000006</v>
      </c>
      <c r="AL223" s="9">
        <f t="shared" si="143"/>
        <v>0.7070682185233901</v>
      </c>
      <c r="AM223" s="9">
        <f t="shared" si="144"/>
        <v>6</v>
      </c>
      <c r="AN223" s="9">
        <f t="shared" si="145"/>
        <v>0.006690727171616145</v>
      </c>
      <c r="AO223" s="9">
        <f t="shared" si="146"/>
        <v>53974.24000000005</v>
      </c>
      <c r="AP223" s="9">
        <f t="shared" si="147"/>
        <v>0.5195203173073342</v>
      </c>
    </row>
    <row r="224" spans="1:42" ht="12">
      <c r="A224" s="65"/>
      <c r="B224" s="42" t="s">
        <v>13</v>
      </c>
      <c r="C224" s="30">
        <v>7</v>
      </c>
      <c r="D224" s="31">
        <f>C224/C225*100</f>
        <v>0.017052790567370704</v>
      </c>
      <c r="E224" s="43">
        <v>84048.07</v>
      </c>
      <c r="F224" s="31">
        <f>E224/E225*100</f>
        <v>1.2535306396791743</v>
      </c>
      <c r="G224" s="30">
        <v>37</v>
      </c>
      <c r="H224" s="31">
        <f>G224/G225*100</f>
        <v>3.9487726787620065</v>
      </c>
      <c r="I224" s="43">
        <v>2726335.11</v>
      </c>
      <c r="J224" s="31">
        <f>I224/I225*100</f>
        <v>78.8895277145646</v>
      </c>
      <c r="K224" s="28">
        <f t="shared" si="165"/>
        <v>44</v>
      </c>
      <c r="L224" s="31">
        <f>K224/K225*100</f>
        <v>0.10479683704091841</v>
      </c>
      <c r="M224" s="43">
        <f t="shared" si="166"/>
        <v>2810383.1799999997</v>
      </c>
      <c r="N224" s="31">
        <f>M224/M225*100</f>
        <v>27.659081323251318</v>
      </c>
      <c r="O224" s="7">
        <f t="shared" si="157"/>
        <v>7</v>
      </c>
      <c r="P224" s="23">
        <f t="shared" si="158"/>
        <v>37</v>
      </c>
      <c r="Q224" s="9">
        <f t="shared" si="159"/>
        <v>0</v>
      </c>
      <c r="R224" s="9">
        <f t="shared" si="160"/>
        <v>0</v>
      </c>
      <c r="S224" s="2">
        <v>10</v>
      </c>
      <c r="T224" s="2">
        <v>0.025518015719097682</v>
      </c>
      <c r="U224" s="20">
        <v>127889.41</v>
      </c>
      <c r="V224" s="2">
        <v>1.9018957437391966</v>
      </c>
      <c r="W224" s="20">
        <v>38</v>
      </c>
      <c r="X224" s="2">
        <v>4.909560723514212</v>
      </c>
      <c r="Y224" s="2">
        <v>2759231.28</v>
      </c>
      <c r="Z224" s="2">
        <v>80.97546246796553</v>
      </c>
      <c r="AA224" s="2">
        <v>48</v>
      </c>
      <c r="AB224" s="2">
        <v>0.12011410840298284</v>
      </c>
      <c r="AC224" s="2">
        <v>2887120.69</v>
      </c>
      <c r="AD224" s="2">
        <v>28.495626169373562</v>
      </c>
      <c r="AE224" s="9">
        <f t="shared" si="136"/>
        <v>-3</v>
      </c>
      <c r="AF224" s="9">
        <f t="shared" si="137"/>
        <v>-0.008465225151726978</v>
      </c>
      <c r="AG224" s="9">
        <f t="shared" si="138"/>
        <v>-43841.34</v>
      </c>
      <c r="AH224" s="9">
        <f t="shared" si="139"/>
        <v>-0.6483651040600222</v>
      </c>
      <c r="AI224" s="9">
        <f t="shared" si="140"/>
        <v>-1</v>
      </c>
      <c r="AJ224" s="9">
        <f t="shared" si="141"/>
        <v>-0.9607880447522055</v>
      </c>
      <c r="AK224" s="9">
        <f t="shared" si="142"/>
        <v>-32896.169999999925</v>
      </c>
      <c r="AL224" s="9">
        <f t="shared" si="143"/>
        <v>-2.0859347534009345</v>
      </c>
      <c r="AM224" s="9">
        <f t="shared" si="144"/>
        <v>-4</v>
      </c>
      <c r="AN224" s="9">
        <f t="shared" si="145"/>
        <v>-0.015317271362064427</v>
      </c>
      <c r="AO224" s="9">
        <f t="shared" si="146"/>
        <v>-76737.51000000024</v>
      </c>
      <c r="AP224" s="9">
        <f t="shared" si="147"/>
        <v>-0.8365448461222442</v>
      </c>
    </row>
    <row r="225" spans="1:42" ht="12">
      <c r="A225" s="66"/>
      <c r="B225" s="44" t="s">
        <v>14</v>
      </c>
      <c r="C225" s="26">
        <f aca="true" t="shared" si="167" ref="C225:N225">SUM(C216:C224)</f>
        <v>41049</v>
      </c>
      <c r="D225" s="32">
        <f t="shared" si="167"/>
        <v>100</v>
      </c>
      <c r="E225" s="45">
        <f t="shared" si="167"/>
        <v>6704907.510000001</v>
      </c>
      <c r="F225" s="32">
        <f t="shared" si="167"/>
        <v>100</v>
      </c>
      <c r="G225" s="33">
        <f t="shared" si="167"/>
        <v>937</v>
      </c>
      <c r="H225" s="32">
        <f t="shared" si="167"/>
        <v>100.00000000000001</v>
      </c>
      <c r="I225" s="45">
        <f t="shared" si="167"/>
        <v>3455889.76</v>
      </c>
      <c r="J225" s="32">
        <f t="shared" si="167"/>
        <v>100</v>
      </c>
      <c r="K225" s="33">
        <f t="shared" si="167"/>
        <v>41986</v>
      </c>
      <c r="L225" s="32">
        <f t="shared" si="167"/>
        <v>100</v>
      </c>
      <c r="M225" s="45">
        <f t="shared" si="167"/>
        <v>10160797.27</v>
      </c>
      <c r="N225" s="32">
        <f t="shared" si="167"/>
        <v>99.99999999999999</v>
      </c>
      <c r="O225" s="7">
        <f t="shared" si="157"/>
        <v>41049</v>
      </c>
      <c r="P225" s="23">
        <f t="shared" si="158"/>
        <v>937</v>
      </c>
      <c r="Q225" s="9">
        <f t="shared" si="159"/>
        <v>0</v>
      </c>
      <c r="R225" s="9">
        <f t="shared" si="160"/>
        <v>0</v>
      </c>
      <c r="S225" s="2">
        <v>39188</v>
      </c>
      <c r="T225" s="2">
        <v>100.00000000000001</v>
      </c>
      <c r="U225" s="2">
        <v>6724312.33</v>
      </c>
      <c r="V225" s="2">
        <v>99.99999999999999</v>
      </c>
      <c r="W225" s="2">
        <v>774</v>
      </c>
      <c r="X225" s="2">
        <v>100</v>
      </c>
      <c r="Y225" s="2">
        <v>3407490.61</v>
      </c>
      <c r="Z225" s="2">
        <v>99.99999999999999</v>
      </c>
      <c r="AA225" s="2">
        <v>39962</v>
      </c>
      <c r="AB225" s="2">
        <v>100</v>
      </c>
      <c r="AC225" s="2">
        <v>10131802.94</v>
      </c>
      <c r="AD225" s="2">
        <v>100.00000000000001</v>
      </c>
      <c r="AE225" s="9">
        <f t="shared" si="136"/>
        <v>1861</v>
      </c>
      <c r="AF225" s="9">
        <f t="shared" si="137"/>
        <v>0</v>
      </c>
      <c r="AG225" s="9">
        <f t="shared" si="138"/>
        <v>-19404.819999999367</v>
      </c>
      <c r="AH225" s="9">
        <f t="shared" si="139"/>
        <v>0</v>
      </c>
      <c r="AI225" s="9">
        <f t="shared" si="140"/>
        <v>163</v>
      </c>
      <c r="AJ225" s="9">
        <f t="shared" si="141"/>
        <v>0</v>
      </c>
      <c r="AK225" s="9">
        <f t="shared" si="142"/>
        <v>48399.14999999991</v>
      </c>
      <c r="AL225" s="9">
        <f t="shared" si="143"/>
        <v>0</v>
      </c>
      <c r="AM225" s="9">
        <f t="shared" si="144"/>
        <v>2024</v>
      </c>
      <c r="AN225" s="9">
        <f t="shared" si="145"/>
        <v>0</v>
      </c>
      <c r="AO225" s="9">
        <f t="shared" si="146"/>
        <v>28994.330000000075</v>
      </c>
      <c r="AP225" s="9">
        <f t="shared" si="147"/>
        <v>0</v>
      </c>
    </row>
    <row r="226" spans="1:42" ht="12" customHeight="1">
      <c r="A226" s="75" t="s">
        <v>68</v>
      </c>
      <c r="B226" s="38" t="s">
        <v>4</v>
      </c>
      <c r="C226" s="26">
        <v>2666</v>
      </c>
      <c r="D226" s="27">
        <f>C226/C235*100</f>
        <v>17.75203089625782</v>
      </c>
      <c r="E226" s="39">
        <v>184424.36</v>
      </c>
      <c r="F226" s="27">
        <f>E226/E235*100</f>
        <v>3.141150827843997</v>
      </c>
      <c r="G226" s="26">
        <v>68</v>
      </c>
      <c r="H226" s="27">
        <f>G226/G235*100</f>
        <v>12.757973733583489</v>
      </c>
      <c r="I226" s="39">
        <v>3232.5</v>
      </c>
      <c r="J226" s="27">
        <f>I226/I235*100</f>
        <v>0.09386546377632007</v>
      </c>
      <c r="K226" s="26">
        <f>C226+G226</f>
        <v>2734</v>
      </c>
      <c r="L226" s="27">
        <f>K226/K235*100</f>
        <v>17.580862967011768</v>
      </c>
      <c r="M226" s="39">
        <f>E226+I226</f>
        <v>187656.86</v>
      </c>
      <c r="N226" s="27">
        <f>M226/M235*100</f>
        <v>2.0145676872596257</v>
      </c>
      <c r="O226" s="7">
        <f t="shared" si="157"/>
        <v>2666</v>
      </c>
      <c r="P226" s="23">
        <f t="shared" si="158"/>
        <v>68</v>
      </c>
      <c r="Q226" s="9">
        <f>C226+G226-K226</f>
        <v>0</v>
      </c>
      <c r="R226" s="9">
        <f t="shared" si="160"/>
        <v>0</v>
      </c>
      <c r="S226" s="2">
        <v>2577</v>
      </c>
      <c r="T226" s="2">
        <v>0.18382195591696981</v>
      </c>
      <c r="U226" s="20">
        <v>176861.94</v>
      </c>
      <c r="V226" s="2">
        <v>0.018874315836766967</v>
      </c>
      <c r="W226" s="20">
        <v>56</v>
      </c>
      <c r="X226" s="2">
        <v>0.003994578785933376</v>
      </c>
      <c r="Y226" s="2">
        <v>2448.42</v>
      </c>
      <c r="Z226" s="2">
        <v>0.00026128997782709485</v>
      </c>
      <c r="AA226" s="2">
        <v>2633</v>
      </c>
      <c r="AB226" s="2">
        <v>0.1878165347029032</v>
      </c>
      <c r="AC226" s="2">
        <v>179310.36000000002</v>
      </c>
      <c r="AD226" s="2">
        <v>0.019135605814594062</v>
      </c>
      <c r="AE226" s="9">
        <f t="shared" si="136"/>
        <v>89</v>
      </c>
      <c r="AF226" s="9">
        <f t="shared" si="137"/>
        <v>17.568208940340853</v>
      </c>
      <c r="AG226" s="9">
        <f t="shared" si="138"/>
        <v>7562.419999999984</v>
      </c>
      <c r="AH226" s="9">
        <f t="shared" si="139"/>
        <v>3.12227651200723</v>
      </c>
      <c r="AI226" s="9">
        <f t="shared" si="140"/>
        <v>12</v>
      </c>
      <c r="AJ226" s="9">
        <f t="shared" si="141"/>
        <v>12.753979154797555</v>
      </c>
      <c r="AK226" s="9">
        <f t="shared" si="142"/>
        <v>784.0799999999999</v>
      </c>
      <c r="AL226" s="9">
        <f t="shared" si="143"/>
        <v>0.09360417379849298</v>
      </c>
      <c r="AM226" s="9">
        <f t="shared" si="144"/>
        <v>101</v>
      </c>
      <c r="AN226" s="9">
        <f t="shared" si="145"/>
        <v>17.393046432308864</v>
      </c>
      <c r="AO226" s="9">
        <f t="shared" si="146"/>
        <v>8346.49999999997</v>
      </c>
      <c r="AP226" s="9">
        <f t="shared" si="147"/>
        <v>1.9954320814450315</v>
      </c>
    </row>
    <row r="227" spans="1:42" ht="12">
      <c r="A227" s="65"/>
      <c r="B227" s="40" t="s">
        <v>6</v>
      </c>
      <c r="C227" s="28">
        <v>8081</v>
      </c>
      <c r="D227" s="29">
        <f>C227/C235*100</f>
        <v>53.808762817951795</v>
      </c>
      <c r="E227" s="41">
        <v>1144428.91</v>
      </c>
      <c r="F227" s="29">
        <f>E227/E235*100</f>
        <v>19.492131180800104</v>
      </c>
      <c r="G227" s="28">
        <v>95</v>
      </c>
      <c r="H227" s="29">
        <f>G227/G235*100</f>
        <v>17.823639774859288</v>
      </c>
      <c r="I227" s="41">
        <v>14233.74</v>
      </c>
      <c r="J227" s="29">
        <f>I227/I235*100</f>
        <v>0.4133199091636684</v>
      </c>
      <c r="K227" s="28">
        <f aca="true" t="shared" si="168" ref="K227:K234">C227+G227</f>
        <v>8176</v>
      </c>
      <c r="L227" s="29">
        <f>K227/K235*100</f>
        <v>52.575397080573595</v>
      </c>
      <c r="M227" s="41">
        <f aca="true" t="shared" si="169" ref="M227:M234">E227+I227</f>
        <v>1158662.65</v>
      </c>
      <c r="N227" s="29">
        <f>M227/M235*100</f>
        <v>12.438683750354818</v>
      </c>
      <c r="O227" s="7">
        <f t="shared" si="157"/>
        <v>8081</v>
      </c>
      <c r="P227" s="23">
        <f t="shared" si="158"/>
        <v>95</v>
      </c>
      <c r="Q227" s="9">
        <f t="shared" si="159"/>
        <v>0</v>
      </c>
      <c r="R227" s="9">
        <f t="shared" si="160"/>
        <v>0</v>
      </c>
      <c r="S227" s="2">
        <v>6636</v>
      </c>
      <c r="T227" s="2">
        <v>0.4733575861331051</v>
      </c>
      <c r="U227" s="20">
        <v>956496.13</v>
      </c>
      <c r="V227" s="2">
        <v>0.10207515565115544</v>
      </c>
      <c r="W227" s="20">
        <v>75</v>
      </c>
      <c r="X227" s="2">
        <v>0.005349882302589343</v>
      </c>
      <c r="Y227" s="2">
        <v>11032.88</v>
      </c>
      <c r="Z227" s="2">
        <v>0.0011774045999334256</v>
      </c>
      <c r="AA227" s="2">
        <v>6711</v>
      </c>
      <c r="AB227" s="2">
        <v>0.47870746843569445</v>
      </c>
      <c r="AC227" s="2">
        <v>967529.01</v>
      </c>
      <c r="AD227" s="2">
        <v>0.10325256025108887</v>
      </c>
      <c r="AE227" s="9">
        <f t="shared" si="136"/>
        <v>1445</v>
      </c>
      <c r="AF227" s="9">
        <f t="shared" si="137"/>
        <v>53.33540523181869</v>
      </c>
      <c r="AG227" s="9">
        <f t="shared" si="138"/>
        <v>187932.7799999999</v>
      </c>
      <c r="AH227" s="9">
        <f t="shared" si="139"/>
        <v>19.390056025148947</v>
      </c>
      <c r="AI227" s="9">
        <f t="shared" si="140"/>
        <v>20</v>
      </c>
      <c r="AJ227" s="9">
        <f t="shared" si="141"/>
        <v>17.8182898925567</v>
      </c>
      <c r="AK227" s="9">
        <f t="shared" si="142"/>
        <v>3200.8600000000006</v>
      </c>
      <c r="AL227" s="9">
        <f t="shared" si="143"/>
        <v>0.41214250456373497</v>
      </c>
      <c r="AM227" s="9">
        <f t="shared" si="144"/>
        <v>1465</v>
      </c>
      <c r="AN227" s="9">
        <f t="shared" si="145"/>
        <v>52.0966896121379</v>
      </c>
      <c r="AO227" s="9">
        <f t="shared" si="146"/>
        <v>191133.6399999999</v>
      </c>
      <c r="AP227" s="9">
        <f t="shared" si="147"/>
        <v>12.335431190103728</v>
      </c>
    </row>
    <row r="228" spans="1:42" ht="12">
      <c r="A228" s="65"/>
      <c r="B228" s="40" t="s">
        <v>7</v>
      </c>
      <c r="C228" s="28">
        <v>1714</v>
      </c>
      <c r="D228" s="29">
        <f>C228/C235*100</f>
        <v>11.412971101345052</v>
      </c>
      <c r="E228" s="41">
        <v>401002.78</v>
      </c>
      <c r="F228" s="29">
        <f>E228/E235*100</f>
        <v>6.829955730168967</v>
      </c>
      <c r="G228" s="28">
        <v>65</v>
      </c>
      <c r="H228" s="29">
        <f>G228/G235*100</f>
        <v>12.195121951219512</v>
      </c>
      <c r="I228" s="41">
        <v>16084.45</v>
      </c>
      <c r="J228" s="29">
        <f>I228/I235*100</f>
        <v>0.4670608998722448</v>
      </c>
      <c r="K228" s="28">
        <f t="shared" si="168"/>
        <v>1779</v>
      </c>
      <c r="L228" s="29">
        <f>K228/K235*100</f>
        <v>11.439778792360618</v>
      </c>
      <c r="M228" s="41">
        <f t="shared" si="169"/>
        <v>417087.23000000004</v>
      </c>
      <c r="N228" s="29">
        <f>M228/M235*100</f>
        <v>4.477589875087027</v>
      </c>
      <c r="O228" s="7">
        <f t="shared" si="157"/>
        <v>1714</v>
      </c>
      <c r="P228" s="23">
        <f t="shared" si="158"/>
        <v>65</v>
      </c>
      <c r="Q228" s="9">
        <f t="shared" si="159"/>
        <v>0</v>
      </c>
      <c r="R228" s="9">
        <f t="shared" si="160"/>
        <v>0</v>
      </c>
      <c r="S228" s="2">
        <v>1678</v>
      </c>
      <c r="T228" s="2">
        <v>0.11969470004993224</v>
      </c>
      <c r="U228" s="20">
        <v>393329.7</v>
      </c>
      <c r="V228" s="2">
        <v>0.04197527735916953</v>
      </c>
      <c r="W228" s="20">
        <v>54</v>
      </c>
      <c r="X228" s="2">
        <v>0.003851915257864327</v>
      </c>
      <c r="Y228" s="2">
        <v>13378.2</v>
      </c>
      <c r="Z228" s="2">
        <v>0.001427691973340538</v>
      </c>
      <c r="AA228" s="2">
        <v>1732</v>
      </c>
      <c r="AB228" s="2">
        <v>0.12354661530779656</v>
      </c>
      <c r="AC228" s="2">
        <v>406707.9</v>
      </c>
      <c r="AD228" s="2">
        <v>0.04340296933251007</v>
      </c>
      <c r="AE228" s="9">
        <f t="shared" si="136"/>
        <v>36</v>
      </c>
      <c r="AF228" s="9">
        <f t="shared" si="137"/>
        <v>11.29327640129512</v>
      </c>
      <c r="AG228" s="9">
        <f t="shared" si="138"/>
        <v>7673.080000000016</v>
      </c>
      <c r="AH228" s="9">
        <f t="shared" si="139"/>
        <v>6.787980452809798</v>
      </c>
      <c r="AI228" s="9">
        <f t="shared" si="140"/>
        <v>11</v>
      </c>
      <c r="AJ228" s="9">
        <f t="shared" si="141"/>
        <v>12.191270035961647</v>
      </c>
      <c r="AK228" s="9">
        <f t="shared" si="142"/>
        <v>2706.25</v>
      </c>
      <c r="AL228" s="9">
        <f t="shared" si="143"/>
        <v>0.4656332078989043</v>
      </c>
      <c r="AM228" s="9">
        <f t="shared" si="144"/>
        <v>47</v>
      </c>
      <c r="AN228" s="9">
        <f t="shared" si="145"/>
        <v>11.316232177052822</v>
      </c>
      <c r="AO228" s="9">
        <f t="shared" si="146"/>
        <v>10379.330000000016</v>
      </c>
      <c r="AP228" s="9">
        <f t="shared" si="147"/>
        <v>4.434186905754517</v>
      </c>
    </row>
    <row r="229" spans="1:42" ht="12">
      <c r="A229" s="65"/>
      <c r="B229" s="40" t="s">
        <v>8</v>
      </c>
      <c r="C229" s="28">
        <v>859</v>
      </c>
      <c r="D229" s="29">
        <f>C229/C235*100</f>
        <v>5.719802903182847</v>
      </c>
      <c r="E229" s="41">
        <v>325768.52</v>
      </c>
      <c r="F229" s="29">
        <f>E229/E235*100</f>
        <v>5.548551483564936</v>
      </c>
      <c r="G229" s="28">
        <v>87</v>
      </c>
      <c r="H229" s="29">
        <f>G229/G235*100</f>
        <v>16.322701688555348</v>
      </c>
      <c r="I229" s="41">
        <v>33240.65</v>
      </c>
      <c r="J229" s="29">
        <f>I229/I235*100</f>
        <v>0.9652433189408612</v>
      </c>
      <c r="K229" s="28">
        <f t="shared" si="168"/>
        <v>946</v>
      </c>
      <c r="L229" s="29">
        <f>K229/K235*100</f>
        <v>6.083210082952864</v>
      </c>
      <c r="M229" s="41">
        <f t="shared" si="169"/>
        <v>359009.17000000004</v>
      </c>
      <c r="N229" s="29">
        <f>M229/M235*100</f>
        <v>3.854099835795494</v>
      </c>
      <c r="O229" s="7">
        <f t="shared" si="157"/>
        <v>859</v>
      </c>
      <c r="P229" s="23">
        <f t="shared" si="158"/>
        <v>87</v>
      </c>
      <c r="Q229" s="9">
        <f t="shared" si="159"/>
        <v>0</v>
      </c>
      <c r="R229" s="9">
        <f t="shared" si="160"/>
        <v>0</v>
      </c>
      <c r="S229" s="2">
        <v>880</v>
      </c>
      <c r="T229" s="2">
        <v>0.06277195235038162</v>
      </c>
      <c r="U229" s="20">
        <v>334029.77</v>
      </c>
      <c r="V229" s="2">
        <v>0.0356469197265541</v>
      </c>
      <c r="W229" s="20">
        <v>74</v>
      </c>
      <c r="X229" s="2">
        <v>0.005278550538554819</v>
      </c>
      <c r="Y229" s="2">
        <v>29295.81</v>
      </c>
      <c r="Z229" s="2">
        <v>0.003126384176459424</v>
      </c>
      <c r="AA229" s="2">
        <v>954</v>
      </c>
      <c r="AB229" s="2">
        <v>0.06805050288893644</v>
      </c>
      <c r="AC229" s="2">
        <v>363325.58</v>
      </c>
      <c r="AD229" s="2">
        <v>0.03877330390301353</v>
      </c>
      <c r="AE229" s="9">
        <f t="shared" si="136"/>
        <v>-21</v>
      </c>
      <c r="AF229" s="9">
        <f t="shared" si="137"/>
        <v>5.657030950832466</v>
      </c>
      <c r="AG229" s="9">
        <f t="shared" si="138"/>
        <v>-8261.25</v>
      </c>
      <c r="AH229" s="9">
        <f t="shared" si="139"/>
        <v>5.512904563838382</v>
      </c>
      <c r="AI229" s="9">
        <f t="shared" si="140"/>
        <v>13</v>
      </c>
      <c r="AJ229" s="9">
        <f t="shared" si="141"/>
        <v>16.317423138016792</v>
      </c>
      <c r="AK229" s="9">
        <f t="shared" si="142"/>
        <v>3944.84</v>
      </c>
      <c r="AL229" s="9">
        <f t="shared" si="143"/>
        <v>0.9621169347644019</v>
      </c>
      <c r="AM229" s="9">
        <f t="shared" si="144"/>
        <v>-8</v>
      </c>
      <c r="AN229" s="9">
        <f t="shared" si="145"/>
        <v>6.015159580063928</v>
      </c>
      <c r="AO229" s="9">
        <f t="shared" si="146"/>
        <v>-4316.409999999974</v>
      </c>
      <c r="AP229" s="9">
        <f t="shared" si="147"/>
        <v>3.8153265318924805</v>
      </c>
    </row>
    <row r="230" spans="1:42" ht="12">
      <c r="A230" s="65"/>
      <c r="B230" s="40" t="s">
        <v>9</v>
      </c>
      <c r="C230" s="28">
        <v>654</v>
      </c>
      <c r="D230" s="29">
        <f>C230/C235*100</f>
        <v>4.35477427087495</v>
      </c>
      <c r="E230" s="41">
        <v>463610.5</v>
      </c>
      <c r="F230" s="29">
        <f>E230/E235*100</f>
        <v>7.896302342446354</v>
      </c>
      <c r="G230" s="28">
        <v>64</v>
      </c>
      <c r="H230" s="29">
        <f>G230/G235*100</f>
        <v>12.007504690431519</v>
      </c>
      <c r="I230" s="41">
        <v>43391.51</v>
      </c>
      <c r="J230" s="29">
        <f>I230/I235*100</f>
        <v>1.260004396010775</v>
      </c>
      <c r="K230" s="28">
        <f t="shared" si="168"/>
        <v>718</v>
      </c>
      <c r="L230" s="29">
        <f>K230/K235*100</f>
        <v>4.61706642659636</v>
      </c>
      <c r="M230" s="41">
        <f t="shared" si="169"/>
        <v>507002.01</v>
      </c>
      <c r="N230" s="29">
        <f>M230/M235*100</f>
        <v>5.44285919908114</v>
      </c>
      <c r="O230" s="7">
        <f t="shared" si="157"/>
        <v>654</v>
      </c>
      <c r="P230" s="23">
        <f t="shared" si="158"/>
        <v>64</v>
      </c>
      <c r="Q230" s="9">
        <f t="shared" si="159"/>
        <v>0</v>
      </c>
      <c r="R230" s="9">
        <f t="shared" si="160"/>
        <v>0</v>
      </c>
      <c r="S230" s="2">
        <v>712</v>
      </c>
      <c r="T230" s="2">
        <v>0.050788215992581494</v>
      </c>
      <c r="U230" s="20">
        <v>501669.21</v>
      </c>
      <c r="V230" s="2">
        <v>0.05353703072080614</v>
      </c>
      <c r="W230" s="20">
        <v>51</v>
      </c>
      <c r="X230" s="2">
        <v>0.0036379199657607534</v>
      </c>
      <c r="Y230" s="2">
        <v>35431.36</v>
      </c>
      <c r="Z230" s="2">
        <v>0.003781156529020272</v>
      </c>
      <c r="AA230" s="2">
        <v>763</v>
      </c>
      <c r="AB230" s="2">
        <v>0.054426135958342246</v>
      </c>
      <c r="AC230" s="2">
        <v>537100.5700000001</v>
      </c>
      <c r="AD230" s="2">
        <v>0.057318187249826416</v>
      </c>
      <c r="AE230" s="9">
        <f t="shared" si="136"/>
        <v>-58</v>
      </c>
      <c r="AF230" s="9">
        <f t="shared" si="137"/>
        <v>4.303986054882368</v>
      </c>
      <c r="AG230" s="9">
        <f t="shared" si="138"/>
        <v>-38058.71000000002</v>
      </c>
      <c r="AH230" s="9">
        <f t="shared" si="139"/>
        <v>7.8427653117255485</v>
      </c>
      <c r="AI230" s="9">
        <f t="shared" si="140"/>
        <v>13</v>
      </c>
      <c r="AJ230" s="9">
        <f t="shared" si="141"/>
        <v>12.00386677046576</v>
      </c>
      <c r="AK230" s="9">
        <f t="shared" si="142"/>
        <v>7960.1500000000015</v>
      </c>
      <c r="AL230" s="9">
        <f t="shared" si="143"/>
        <v>1.2562232394817547</v>
      </c>
      <c r="AM230" s="9">
        <f t="shared" si="144"/>
        <v>-45</v>
      </c>
      <c r="AN230" s="9">
        <f t="shared" si="145"/>
        <v>4.562640290638018</v>
      </c>
      <c r="AO230" s="9">
        <f t="shared" si="146"/>
        <v>-30098.560000000056</v>
      </c>
      <c r="AP230" s="9">
        <f t="shared" si="147"/>
        <v>5.385541011831314</v>
      </c>
    </row>
    <row r="231" spans="1:42" ht="12">
      <c r="A231" s="65"/>
      <c r="B231" s="40" t="s">
        <v>10</v>
      </c>
      <c r="C231" s="28">
        <v>527</v>
      </c>
      <c r="D231" s="29">
        <f>C231/C235*100</f>
        <v>3.50912238646957</v>
      </c>
      <c r="E231" s="41">
        <v>748043.14</v>
      </c>
      <c r="F231" s="29">
        <f>E231/E235*100</f>
        <v>12.74081324437847</v>
      </c>
      <c r="G231" s="28">
        <v>51</v>
      </c>
      <c r="H231" s="29">
        <f>G231/G235*100</f>
        <v>9.568480300187618</v>
      </c>
      <c r="I231" s="41">
        <v>73318.16</v>
      </c>
      <c r="J231" s="29">
        <f>I231/I235*100</f>
        <v>2.1290156509285194</v>
      </c>
      <c r="K231" s="28">
        <f t="shared" si="168"/>
        <v>578</v>
      </c>
      <c r="L231" s="29">
        <f>K231/K235*100</f>
        <v>3.716802777956402</v>
      </c>
      <c r="M231" s="41">
        <f t="shared" si="169"/>
        <v>821361.3</v>
      </c>
      <c r="N231" s="29">
        <f>M231/M235*100</f>
        <v>8.817625609559702</v>
      </c>
      <c r="O231" s="7">
        <f t="shared" si="157"/>
        <v>527</v>
      </c>
      <c r="P231" s="23">
        <f t="shared" si="158"/>
        <v>51</v>
      </c>
      <c r="Q231" s="9">
        <f t="shared" si="159"/>
        <v>0</v>
      </c>
      <c r="R231" s="9">
        <f t="shared" si="160"/>
        <v>0</v>
      </c>
      <c r="S231" s="2">
        <v>540</v>
      </c>
      <c r="T231" s="2">
        <v>0.03851915257864327</v>
      </c>
      <c r="U231" s="20">
        <v>772756.4</v>
      </c>
      <c r="V231" s="2">
        <v>0.08246685724742717</v>
      </c>
      <c r="W231" s="20">
        <v>38</v>
      </c>
      <c r="X231" s="2">
        <v>0.002710607033311934</v>
      </c>
      <c r="Y231" s="2">
        <v>55430.85</v>
      </c>
      <c r="Z231" s="2">
        <v>0.005915457955512951</v>
      </c>
      <c r="AA231" s="2">
        <v>578</v>
      </c>
      <c r="AB231" s="2">
        <v>0.041229759611955206</v>
      </c>
      <c r="AC231" s="2">
        <v>828187.25</v>
      </c>
      <c r="AD231" s="2">
        <v>0.08838231520294011</v>
      </c>
      <c r="AE231" s="9">
        <f t="shared" si="136"/>
        <v>-13</v>
      </c>
      <c r="AF231" s="9">
        <f t="shared" si="137"/>
        <v>3.4706032338909267</v>
      </c>
      <c r="AG231" s="9">
        <f t="shared" si="138"/>
        <v>-24713.26000000001</v>
      </c>
      <c r="AH231" s="9">
        <f t="shared" si="139"/>
        <v>12.658346387131044</v>
      </c>
      <c r="AI231" s="9">
        <f t="shared" si="140"/>
        <v>13</v>
      </c>
      <c r="AJ231" s="9">
        <f t="shared" si="141"/>
        <v>9.565769693154307</v>
      </c>
      <c r="AK231" s="9">
        <f t="shared" si="142"/>
        <v>17887.310000000005</v>
      </c>
      <c r="AL231" s="9">
        <f t="shared" si="143"/>
        <v>2.1231001929730065</v>
      </c>
      <c r="AM231" s="9">
        <f t="shared" si="144"/>
        <v>0</v>
      </c>
      <c r="AN231" s="9">
        <f t="shared" si="145"/>
        <v>3.675573018344447</v>
      </c>
      <c r="AO231" s="9">
        <f t="shared" si="146"/>
        <v>-6825.949999999953</v>
      </c>
      <c r="AP231" s="9">
        <f t="shared" si="147"/>
        <v>8.729243294356761</v>
      </c>
    </row>
    <row r="232" spans="1:42" ht="12">
      <c r="A232" s="65"/>
      <c r="B232" s="40" t="s">
        <v>11</v>
      </c>
      <c r="C232" s="28">
        <v>377</v>
      </c>
      <c r="D232" s="29">
        <f>C232/C235*100</f>
        <v>2.5103209481954987</v>
      </c>
      <c r="E232" s="41">
        <v>1156562.74</v>
      </c>
      <c r="F232" s="29">
        <f>E232/E235*100</f>
        <v>19.69879688455756</v>
      </c>
      <c r="G232" s="28">
        <v>41</v>
      </c>
      <c r="H232" s="29">
        <f>G232/G235*100</f>
        <v>7.6923076923076925</v>
      </c>
      <c r="I232" s="41">
        <v>126747.28</v>
      </c>
      <c r="J232" s="29">
        <f>I232/I235*100</f>
        <v>3.6804925659975547</v>
      </c>
      <c r="K232" s="28">
        <f t="shared" si="168"/>
        <v>418</v>
      </c>
      <c r="L232" s="29">
        <f>K232/K235*100</f>
        <v>2.6879300366535914</v>
      </c>
      <c r="M232" s="41">
        <f t="shared" si="169"/>
        <v>1283310.02</v>
      </c>
      <c r="N232" s="29">
        <f>M232/M235*100</f>
        <v>13.776820623709169</v>
      </c>
      <c r="O232" s="7">
        <f t="shared" si="157"/>
        <v>377</v>
      </c>
      <c r="P232" s="23">
        <f t="shared" si="158"/>
        <v>41</v>
      </c>
      <c r="Q232" s="9">
        <f t="shared" si="159"/>
        <v>0</v>
      </c>
      <c r="R232" s="9">
        <f t="shared" si="160"/>
        <v>0</v>
      </c>
      <c r="S232" s="2">
        <v>395</v>
      </c>
      <c r="T232" s="2">
        <v>0.028176046793637208</v>
      </c>
      <c r="U232" s="20">
        <v>1219516.32</v>
      </c>
      <c r="V232" s="2">
        <v>0.1301440897446436</v>
      </c>
      <c r="W232" s="20">
        <v>39</v>
      </c>
      <c r="X232" s="2">
        <v>0.0027819387973464582</v>
      </c>
      <c r="Y232" s="2">
        <v>122553.94</v>
      </c>
      <c r="Z232" s="2">
        <v>0.013078685954706754</v>
      </c>
      <c r="AA232" s="2">
        <v>434</v>
      </c>
      <c r="AB232" s="2">
        <v>0.030957985590983665</v>
      </c>
      <c r="AC232" s="2">
        <v>1342070.26</v>
      </c>
      <c r="AD232" s="2">
        <v>0.14322277569935035</v>
      </c>
      <c r="AE232" s="9">
        <f t="shared" si="136"/>
        <v>-18</v>
      </c>
      <c r="AF232" s="9">
        <f t="shared" si="137"/>
        <v>2.4821449014018615</v>
      </c>
      <c r="AG232" s="9">
        <f t="shared" si="138"/>
        <v>-62953.580000000075</v>
      </c>
      <c r="AH232" s="9">
        <f t="shared" si="139"/>
        <v>19.568652794812916</v>
      </c>
      <c r="AI232" s="9">
        <f t="shared" si="140"/>
        <v>2</v>
      </c>
      <c r="AJ232" s="9">
        <f t="shared" si="141"/>
        <v>7.689525753510346</v>
      </c>
      <c r="AK232" s="9">
        <f t="shared" si="142"/>
        <v>4193.3399999999965</v>
      </c>
      <c r="AL232" s="9">
        <f t="shared" si="143"/>
        <v>3.6674138800428477</v>
      </c>
      <c r="AM232" s="9">
        <f t="shared" si="144"/>
        <v>-16</v>
      </c>
      <c r="AN232" s="9">
        <f t="shared" si="145"/>
        <v>2.6569720510626076</v>
      </c>
      <c r="AO232" s="9">
        <f t="shared" si="146"/>
        <v>-58760.23999999999</v>
      </c>
      <c r="AP232" s="9">
        <f t="shared" si="147"/>
        <v>13.633597848009819</v>
      </c>
    </row>
    <row r="233" spans="1:42" ht="12">
      <c r="A233" s="65"/>
      <c r="B233" s="40" t="s">
        <v>12</v>
      </c>
      <c r="C233" s="28">
        <v>101</v>
      </c>
      <c r="D233" s="29">
        <f>C233/C235*100</f>
        <v>0.6725263017712079</v>
      </c>
      <c r="E233" s="41">
        <v>690587.38</v>
      </c>
      <c r="F233" s="29">
        <f>E233/E235*100</f>
        <v>11.762215796143293</v>
      </c>
      <c r="G233" s="28">
        <v>20</v>
      </c>
      <c r="H233" s="29">
        <f>G233/G235*100</f>
        <v>3.75234521575985</v>
      </c>
      <c r="I233" s="41">
        <v>141802.43</v>
      </c>
      <c r="J233" s="29">
        <f>I233/I235*100</f>
        <v>4.117664611464551</v>
      </c>
      <c r="K233" s="28">
        <f t="shared" si="168"/>
        <v>121</v>
      </c>
      <c r="L233" s="29">
        <f>K233/K235*100</f>
        <v>0.7780850106102501</v>
      </c>
      <c r="M233" s="41">
        <f t="shared" si="169"/>
        <v>832389.81</v>
      </c>
      <c r="N233" s="29">
        <f>M233/M235*100</f>
        <v>8.936020854394448</v>
      </c>
      <c r="O233" s="7">
        <f t="shared" si="157"/>
        <v>101</v>
      </c>
      <c r="P233" s="23">
        <f t="shared" si="158"/>
        <v>20</v>
      </c>
      <c r="Q233" s="9">
        <f t="shared" si="159"/>
        <v>0</v>
      </c>
      <c r="R233" s="9">
        <f t="shared" si="160"/>
        <v>0</v>
      </c>
      <c r="S233" s="2">
        <v>107</v>
      </c>
      <c r="T233" s="2">
        <v>0.007632498751694129</v>
      </c>
      <c r="U233" s="20">
        <v>735623.32</v>
      </c>
      <c r="V233" s="2">
        <v>0.07850409691633538</v>
      </c>
      <c r="W233" s="20">
        <v>24</v>
      </c>
      <c r="X233" s="2">
        <v>0.0017119623368285898</v>
      </c>
      <c r="Y233" s="2">
        <v>173752.56</v>
      </c>
      <c r="Z233" s="2">
        <v>0.01854248966672424</v>
      </c>
      <c r="AA233" s="2">
        <v>131</v>
      </c>
      <c r="AB233" s="2">
        <v>0.009344461088522719</v>
      </c>
      <c r="AC233" s="2">
        <v>909375.8799999999</v>
      </c>
      <c r="AD233" s="2">
        <v>0.09704658658305962</v>
      </c>
      <c r="AE233" s="9">
        <f t="shared" si="136"/>
        <v>-6</v>
      </c>
      <c r="AF233" s="9">
        <f t="shared" si="137"/>
        <v>0.6648938030195137</v>
      </c>
      <c r="AG233" s="9">
        <f t="shared" si="138"/>
        <v>-45035.939999999944</v>
      </c>
      <c r="AH233" s="9">
        <f t="shared" si="139"/>
        <v>11.683711699226958</v>
      </c>
      <c r="AI233" s="9">
        <f t="shared" si="140"/>
        <v>-4</v>
      </c>
      <c r="AJ233" s="9">
        <f t="shared" si="141"/>
        <v>3.7506332534230213</v>
      </c>
      <c r="AK233" s="9">
        <f t="shared" si="142"/>
        <v>-31950.130000000005</v>
      </c>
      <c r="AL233" s="9">
        <f t="shared" si="143"/>
        <v>4.099122121797827</v>
      </c>
      <c r="AM233" s="9">
        <f t="shared" si="144"/>
        <v>-10</v>
      </c>
      <c r="AN233" s="9">
        <f t="shared" si="145"/>
        <v>0.7687405495217274</v>
      </c>
      <c r="AO233" s="9">
        <f t="shared" si="146"/>
        <v>-76986.06999999983</v>
      </c>
      <c r="AP233" s="9">
        <f t="shared" si="147"/>
        <v>8.838974267811388</v>
      </c>
    </row>
    <row r="234" spans="1:42" ht="12">
      <c r="A234" s="65"/>
      <c r="B234" s="42" t="s">
        <v>13</v>
      </c>
      <c r="C234" s="30">
        <v>39</v>
      </c>
      <c r="D234" s="31">
        <f>C234/C235*100</f>
        <v>0.2596883739512585</v>
      </c>
      <c r="E234" s="43">
        <v>756807.09</v>
      </c>
      <c r="F234" s="31">
        <f>E234/E235*100</f>
        <v>12.890082510096315</v>
      </c>
      <c r="G234" s="30">
        <v>42</v>
      </c>
      <c r="H234" s="31">
        <f>G234/G235*100</f>
        <v>7.879924953095685</v>
      </c>
      <c r="I234" s="43">
        <v>2991707.9</v>
      </c>
      <c r="J234" s="31">
        <f>I234/I235*100</f>
        <v>86.8733331838455</v>
      </c>
      <c r="K234" s="28">
        <f t="shared" si="168"/>
        <v>81</v>
      </c>
      <c r="L234" s="31">
        <f>K234/K235*100</f>
        <v>0.5208668252845476</v>
      </c>
      <c r="M234" s="43">
        <f t="shared" si="169"/>
        <v>3748514.9899999998</v>
      </c>
      <c r="N234" s="31">
        <f>M234/M235*100</f>
        <v>40.241732564758564</v>
      </c>
      <c r="O234" s="7">
        <f t="shared" si="157"/>
        <v>39</v>
      </c>
      <c r="P234" s="23">
        <f t="shared" si="158"/>
        <v>42</v>
      </c>
      <c r="Q234" s="9">
        <f t="shared" si="159"/>
        <v>0</v>
      </c>
      <c r="R234" s="9">
        <f t="shared" si="160"/>
        <v>0</v>
      </c>
      <c r="S234" s="2">
        <v>47</v>
      </c>
      <c r="T234" s="2">
        <v>0.003352592909622655</v>
      </c>
      <c r="U234" s="20">
        <v>900027.08</v>
      </c>
      <c r="V234" s="2">
        <v>0.09604890328333573</v>
      </c>
      <c r="W234" s="20">
        <v>36</v>
      </c>
      <c r="X234" s="2">
        <v>0.0025679435052428845</v>
      </c>
      <c r="Y234" s="2">
        <v>2936874.77</v>
      </c>
      <c r="Z234" s="2">
        <v>0.3134167926802812</v>
      </c>
      <c r="AA234" s="2">
        <v>83</v>
      </c>
      <c r="AB234" s="2">
        <v>0.00592053641486554</v>
      </c>
      <c r="AC234" s="2">
        <v>3836901.85</v>
      </c>
      <c r="AD234" s="2">
        <v>0.4094656959636169</v>
      </c>
      <c r="AE234" s="9">
        <f t="shared" si="136"/>
        <v>-8</v>
      </c>
      <c r="AF234" s="9">
        <f t="shared" si="137"/>
        <v>0.25633578104163585</v>
      </c>
      <c r="AG234" s="9">
        <f t="shared" si="138"/>
        <v>-143219.99</v>
      </c>
      <c r="AH234" s="9">
        <f t="shared" si="139"/>
        <v>12.79403360681298</v>
      </c>
      <c r="AI234" s="9">
        <f t="shared" si="140"/>
        <v>6</v>
      </c>
      <c r="AJ234" s="9">
        <f t="shared" si="141"/>
        <v>7.877357009590442</v>
      </c>
      <c r="AK234" s="9">
        <f t="shared" si="142"/>
        <v>54833.12999999989</v>
      </c>
      <c r="AL234" s="9">
        <f t="shared" si="143"/>
        <v>86.55991639116522</v>
      </c>
      <c r="AM234" s="9">
        <f t="shared" si="144"/>
        <v>-2</v>
      </c>
      <c r="AN234" s="9">
        <f t="shared" si="145"/>
        <v>0.5149462888696821</v>
      </c>
      <c r="AO234" s="9">
        <f t="shared" si="146"/>
        <v>-88386.86000000034</v>
      </c>
      <c r="AP234" s="9">
        <f t="shared" si="147"/>
        <v>39.832266868794946</v>
      </c>
    </row>
    <row r="235" spans="1:42" ht="12">
      <c r="A235" s="66"/>
      <c r="B235" s="44" t="s">
        <v>14</v>
      </c>
      <c r="C235" s="26">
        <f aca="true" t="shared" si="170" ref="C235:N235">SUM(C226:C234)</f>
        <v>15018</v>
      </c>
      <c r="D235" s="32">
        <f t="shared" si="170"/>
        <v>100.00000000000001</v>
      </c>
      <c r="E235" s="45">
        <f t="shared" si="170"/>
        <v>5871235.42</v>
      </c>
      <c r="F235" s="32">
        <f t="shared" si="170"/>
        <v>100.00000000000001</v>
      </c>
      <c r="G235" s="33">
        <f t="shared" si="170"/>
        <v>533</v>
      </c>
      <c r="H235" s="32">
        <f t="shared" si="170"/>
        <v>100</v>
      </c>
      <c r="I235" s="45">
        <f t="shared" si="170"/>
        <v>3443758.62</v>
      </c>
      <c r="J235" s="32">
        <f t="shared" si="170"/>
        <v>100</v>
      </c>
      <c r="K235" s="33">
        <f t="shared" si="170"/>
        <v>15551</v>
      </c>
      <c r="L235" s="32">
        <f t="shared" si="170"/>
        <v>100</v>
      </c>
      <c r="M235" s="45">
        <f t="shared" si="170"/>
        <v>9314994.040000001</v>
      </c>
      <c r="N235" s="32">
        <f t="shared" si="170"/>
        <v>100</v>
      </c>
      <c r="O235" s="7">
        <f t="shared" si="157"/>
        <v>15018</v>
      </c>
      <c r="P235" s="23">
        <f t="shared" si="158"/>
        <v>533</v>
      </c>
      <c r="Q235" s="9">
        <f t="shared" si="159"/>
        <v>0</v>
      </c>
      <c r="R235" s="9">
        <f t="shared" si="160"/>
        <v>0</v>
      </c>
      <c r="S235" s="2">
        <v>13572</v>
      </c>
      <c r="T235" s="2">
        <v>0.9681147014765674</v>
      </c>
      <c r="U235" s="2">
        <v>5990309.87</v>
      </c>
      <c r="V235" s="2">
        <v>0.639272646486194</v>
      </c>
      <c r="W235" s="2">
        <v>447</v>
      </c>
      <c r="X235" s="2">
        <v>0.031885298523432484</v>
      </c>
      <c r="Y235" s="2">
        <v>3380198.79</v>
      </c>
      <c r="Z235" s="2">
        <v>0.3607273535138059</v>
      </c>
      <c r="AA235" s="2">
        <v>14019</v>
      </c>
      <c r="AB235" s="2">
        <v>0.9999999999999999</v>
      </c>
      <c r="AC235" s="2">
        <v>9370508.66</v>
      </c>
      <c r="AD235" s="2">
        <v>0.9999999999999999</v>
      </c>
      <c r="AE235" s="9">
        <f t="shared" si="136"/>
        <v>1446</v>
      </c>
      <c r="AF235" s="9">
        <f t="shared" si="137"/>
        <v>99.03188529852345</v>
      </c>
      <c r="AG235" s="9">
        <f t="shared" si="138"/>
        <v>-119074.45000000019</v>
      </c>
      <c r="AH235" s="9">
        <f t="shared" si="139"/>
        <v>99.36072735351382</v>
      </c>
      <c r="AI235" s="9">
        <f t="shared" si="140"/>
        <v>86</v>
      </c>
      <c r="AJ235" s="9">
        <f t="shared" si="141"/>
        <v>99.96811470147657</v>
      </c>
      <c r="AK235" s="9">
        <f t="shared" si="142"/>
        <v>63559.830000000075</v>
      </c>
      <c r="AL235" s="9">
        <f t="shared" si="143"/>
        <v>99.63927264648619</v>
      </c>
      <c r="AM235" s="9">
        <f t="shared" si="144"/>
        <v>1532</v>
      </c>
      <c r="AN235" s="9">
        <f t="shared" si="145"/>
        <v>99</v>
      </c>
      <c r="AO235" s="9">
        <f t="shared" si="146"/>
        <v>-55514.61999999918</v>
      </c>
      <c r="AP235" s="9">
        <f t="shared" si="147"/>
        <v>99</v>
      </c>
    </row>
    <row r="236" spans="1:42" ht="12" customHeight="1">
      <c r="A236" s="64" t="s">
        <v>69</v>
      </c>
      <c r="B236" s="38" t="s">
        <v>4</v>
      </c>
      <c r="C236" s="26">
        <v>2031</v>
      </c>
      <c r="D236" s="27">
        <f>C236/C245*100</f>
        <v>15.579932494630256</v>
      </c>
      <c r="E236" s="39">
        <v>154614.38</v>
      </c>
      <c r="F236" s="27">
        <f>E236/E245*100</f>
        <v>3.7536342287794406</v>
      </c>
      <c r="G236" s="26">
        <v>32</v>
      </c>
      <c r="H236" s="27">
        <f>G236/G245*100</f>
        <v>7.390300230946882</v>
      </c>
      <c r="I236" s="39">
        <v>1312.98</v>
      </c>
      <c r="J236" s="27">
        <f>I236/I245*100</f>
        <v>0.06696947770851276</v>
      </c>
      <c r="K236" s="26">
        <f>C236+G236</f>
        <v>2063</v>
      </c>
      <c r="L236" s="27">
        <f>K236/K245*100</f>
        <v>15.316653055163709</v>
      </c>
      <c r="M236" s="39">
        <f>E236+I236</f>
        <v>155927.36000000002</v>
      </c>
      <c r="N236" s="27">
        <f>M236/M245*100</f>
        <v>2.56475375579331</v>
      </c>
      <c r="O236" s="7">
        <f t="shared" si="157"/>
        <v>2031</v>
      </c>
      <c r="P236" s="23">
        <f t="shared" si="158"/>
        <v>32</v>
      </c>
      <c r="Q236" s="9">
        <f t="shared" si="159"/>
        <v>0</v>
      </c>
      <c r="R236" s="9">
        <f t="shared" si="160"/>
        <v>0</v>
      </c>
      <c r="S236" s="2">
        <v>2090</v>
      </c>
      <c r="T236" s="2">
        <v>16.76</v>
      </c>
      <c r="U236" s="20">
        <v>158058.32</v>
      </c>
      <c r="V236" s="2">
        <v>3.78</v>
      </c>
      <c r="W236" s="20">
        <v>32</v>
      </c>
      <c r="X236" s="2">
        <v>8.89</v>
      </c>
      <c r="Y236" s="2">
        <v>1431.7</v>
      </c>
      <c r="Z236" s="2">
        <v>0.08</v>
      </c>
      <c r="AA236" s="2">
        <v>2122</v>
      </c>
      <c r="AB236" s="2">
        <v>16.54</v>
      </c>
      <c r="AC236" s="2">
        <v>159490.02</v>
      </c>
      <c r="AD236" s="2">
        <v>2.62</v>
      </c>
      <c r="AE236" s="9">
        <f t="shared" si="136"/>
        <v>-59</v>
      </c>
      <c r="AF236" s="9">
        <f t="shared" si="137"/>
        <v>-1.1800675053697454</v>
      </c>
      <c r="AG236" s="9">
        <f t="shared" si="138"/>
        <v>-3443.9400000000023</v>
      </c>
      <c r="AH236" s="9">
        <f t="shared" si="139"/>
        <v>-0.026365771220559164</v>
      </c>
      <c r="AI236" s="9">
        <f t="shared" si="140"/>
        <v>0</v>
      </c>
      <c r="AJ236" s="9">
        <f t="shared" si="141"/>
        <v>-1.4996997690531186</v>
      </c>
      <c r="AK236" s="9">
        <f t="shared" si="142"/>
        <v>-118.72000000000003</v>
      </c>
      <c r="AL236" s="9">
        <f t="shared" si="143"/>
        <v>-0.01303052229148724</v>
      </c>
      <c r="AM236" s="9">
        <f t="shared" si="144"/>
        <v>-59</v>
      </c>
      <c r="AN236" s="9">
        <f t="shared" si="145"/>
        <v>-1.2233469448362904</v>
      </c>
      <c r="AO236" s="9">
        <f t="shared" si="146"/>
        <v>-3562.6599999999744</v>
      </c>
      <c r="AP236" s="9">
        <f t="shared" si="147"/>
        <v>-0.05524624420668989</v>
      </c>
    </row>
    <row r="237" spans="1:42" ht="12">
      <c r="A237" s="65"/>
      <c r="B237" s="40" t="s">
        <v>6</v>
      </c>
      <c r="C237" s="28">
        <v>7313</v>
      </c>
      <c r="D237" s="29">
        <f>C237/C245*100</f>
        <v>56.09849647131022</v>
      </c>
      <c r="E237" s="41">
        <v>992553.24</v>
      </c>
      <c r="F237" s="29">
        <f>E237/E245*100</f>
        <v>24.096606121306017</v>
      </c>
      <c r="G237" s="28">
        <v>69</v>
      </c>
      <c r="H237" s="29">
        <f>G237/G245*100</f>
        <v>15.935334872979215</v>
      </c>
      <c r="I237" s="41">
        <v>10174.92</v>
      </c>
      <c r="J237" s="29">
        <f>I237/I245*100</f>
        <v>0.5189790233864191</v>
      </c>
      <c r="K237" s="28">
        <f aca="true" t="shared" si="171" ref="K237:K244">C237+G237</f>
        <v>7382</v>
      </c>
      <c r="L237" s="29">
        <f>K237/K245*100</f>
        <v>54.80733536268468</v>
      </c>
      <c r="M237" s="41">
        <f aca="true" t="shared" si="172" ref="M237:M244">E237+I237</f>
        <v>1002728.16</v>
      </c>
      <c r="N237" s="29">
        <f>M237/M245*100</f>
        <v>16.49326208306044</v>
      </c>
      <c r="O237" s="7">
        <f t="shared" si="157"/>
        <v>7313</v>
      </c>
      <c r="P237" s="23">
        <f t="shared" si="158"/>
        <v>69</v>
      </c>
      <c r="Q237" s="9">
        <f t="shared" si="159"/>
        <v>0</v>
      </c>
      <c r="R237" s="9">
        <f t="shared" si="160"/>
        <v>0</v>
      </c>
      <c r="S237" s="2">
        <v>6611</v>
      </c>
      <c r="T237" s="2" t="s">
        <v>76</v>
      </c>
      <c r="U237" s="20">
        <v>898874.51</v>
      </c>
      <c r="V237" s="2">
        <v>21.47</v>
      </c>
      <c r="W237" s="20">
        <v>62</v>
      </c>
      <c r="X237" s="2">
        <v>17.22</v>
      </c>
      <c r="Y237" s="2">
        <v>9338.85</v>
      </c>
      <c r="Z237" s="2">
        <v>0.49</v>
      </c>
      <c r="AA237" s="2">
        <v>6673</v>
      </c>
      <c r="AB237" s="2" t="s">
        <v>80</v>
      </c>
      <c r="AC237" s="2">
        <v>908213.36</v>
      </c>
      <c r="AD237" s="2">
        <v>14.92</v>
      </c>
      <c r="AE237" s="9">
        <f t="shared" si="136"/>
        <v>702</v>
      </c>
      <c r="AF237" s="9">
        <f t="shared" si="137"/>
        <v>3.09849647131022</v>
      </c>
      <c r="AG237" s="9">
        <f t="shared" si="138"/>
        <v>93678.72999999998</v>
      </c>
      <c r="AH237" s="9">
        <f t="shared" si="139"/>
        <v>2.6266061213060183</v>
      </c>
      <c r="AI237" s="9">
        <f t="shared" si="140"/>
        <v>7</v>
      </c>
      <c r="AJ237" s="9">
        <f t="shared" si="141"/>
        <v>-1.2846651270207836</v>
      </c>
      <c r="AK237" s="9">
        <f t="shared" si="142"/>
        <v>836.0699999999997</v>
      </c>
      <c r="AL237" s="9">
        <f t="shared" si="143"/>
        <v>0.02897902338641911</v>
      </c>
      <c r="AM237" s="9">
        <f t="shared" si="144"/>
        <v>709</v>
      </c>
      <c r="AN237" s="9">
        <f t="shared" si="145"/>
        <v>2.8073353626846824</v>
      </c>
      <c r="AO237" s="9">
        <f t="shared" si="146"/>
        <v>94514.80000000005</v>
      </c>
      <c r="AP237" s="9">
        <f t="shared" si="147"/>
        <v>1.57326208306044</v>
      </c>
    </row>
    <row r="238" spans="1:42" ht="12">
      <c r="A238" s="65"/>
      <c r="B238" s="40" t="s">
        <v>7</v>
      </c>
      <c r="C238" s="28">
        <v>1438</v>
      </c>
      <c r="D238" s="29">
        <f>C238/C245*100</f>
        <v>11.030991101564897</v>
      </c>
      <c r="E238" s="41">
        <v>346497.44</v>
      </c>
      <c r="F238" s="29">
        <f>E238/E245*100</f>
        <v>8.412054887575467</v>
      </c>
      <c r="G238" s="28">
        <v>45</v>
      </c>
      <c r="H238" s="29">
        <f>G238/G245*100</f>
        <v>10.392609699769054</v>
      </c>
      <c r="I238" s="41">
        <v>10917.98</v>
      </c>
      <c r="J238" s="29">
        <f>I238/I245*100</f>
        <v>0.5568793265944555</v>
      </c>
      <c r="K238" s="28">
        <f t="shared" si="171"/>
        <v>1483</v>
      </c>
      <c r="L238" s="29">
        <f>K238/K245*100</f>
        <v>11.010468483183606</v>
      </c>
      <c r="M238" s="41">
        <f t="shared" si="172"/>
        <v>357415.42</v>
      </c>
      <c r="N238" s="29">
        <f>M238/M245*100</f>
        <v>5.878907594045351</v>
      </c>
      <c r="O238" s="7">
        <f t="shared" si="157"/>
        <v>1438</v>
      </c>
      <c r="P238" s="23">
        <f t="shared" si="158"/>
        <v>45</v>
      </c>
      <c r="Q238" s="9">
        <f t="shared" si="159"/>
        <v>0</v>
      </c>
      <c r="R238" s="9">
        <f t="shared" si="160"/>
        <v>0</v>
      </c>
      <c r="S238" s="2">
        <v>1450</v>
      </c>
      <c r="T238" s="2">
        <v>11.63</v>
      </c>
      <c r="U238" s="20">
        <v>349334.01</v>
      </c>
      <c r="V238" s="2">
        <v>8.34</v>
      </c>
      <c r="W238" s="20">
        <v>25</v>
      </c>
      <c r="X238" s="2">
        <v>6.94</v>
      </c>
      <c r="Y238" s="2">
        <v>6156.66</v>
      </c>
      <c r="Z238" s="2">
        <v>0.32</v>
      </c>
      <c r="AA238" s="2">
        <v>1475</v>
      </c>
      <c r="AB238" s="2">
        <v>11.49</v>
      </c>
      <c r="AC238" s="2">
        <v>355490.67</v>
      </c>
      <c r="AD238" s="2">
        <v>5.84</v>
      </c>
      <c r="AE238" s="9">
        <f aca="true" t="shared" si="173" ref="AE238:AE265">C238-S238</f>
        <v>-12</v>
      </c>
      <c r="AF238" s="9">
        <f aca="true" t="shared" si="174" ref="AF238:AF265">D238-T238</f>
        <v>-0.5990088984351036</v>
      </c>
      <c r="AG238" s="9">
        <f aca="true" t="shared" si="175" ref="AG238:AG265">E238-U238</f>
        <v>-2836.570000000007</v>
      </c>
      <c r="AH238" s="9">
        <f aca="true" t="shared" si="176" ref="AH238:AH265">F238-V238</f>
        <v>0.07205488757546696</v>
      </c>
      <c r="AI238" s="9">
        <f aca="true" t="shared" si="177" ref="AI238:AI265">G238-W238</f>
        <v>20</v>
      </c>
      <c r="AJ238" s="9">
        <f aca="true" t="shared" si="178" ref="AJ238:AJ265">H238-X238</f>
        <v>3.452609699769053</v>
      </c>
      <c r="AK238" s="9">
        <f aca="true" t="shared" si="179" ref="AK238:AK265">I238-Y238</f>
        <v>4761.32</v>
      </c>
      <c r="AL238" s="9">
        <f aca="true" t="shared" si="180" ref="AL238:AL265">J238-Z238</f>
        <v>0.23687932659445549</v>
      </c>
      <c r="AM238" s="9">
        <f aca="true" t="shared" si="181" ref="AM238:AM265">K238-AA238</f>
        <v>8</v>
      </c>
      <c r="AN238" s="9">
        <f aca="true" t="shared" si="182" ref="AN238:AN265">L238-AB238</f>
        <v>-0.47953151681639383</v>
      </c>
      <c r="AO238" s="9">
        <f aca="true" t="shared" si="183" ref="AO238:AO265">M238-AC238</f>
        <v>1924.75</v>
      </c>
      <c r="AP238" s="9">
        <f aca="true" t="shared" si="184" ref="AP238:AP265">N238-AD238</f>
        <v>0.03890759404535071</v>
      </c>
    </row>
    <row r="239" spans="1:42" ht="12">
      <c r="A239" s="65"/>
      <c r="B239" s="40" t="s">
        <v>8</v>
      </c>
      <c r="C239" s="28">
        <v>1028</v>
      </c>
      <c r="D239" s="29">
        <f>C239/C245*100</f>
        <v>7.885854556612458</v>
      </c>
      <c r="E239" s="41">
        <v>386465.02</v>
      </c>
      <c r="F239" s="29">
        <f>E239/E245*100</f>
        <v>9.382363576388762</v>
      </c>
      <c r="G239" s="28">
        <v>61</v>
      </c>
      <c r="H239" s="29">
        <f>G239/G245*100</f>
        <v>14.087759815242496</v>
      </c>
      <c r="I239" s="41">
        <v>23519.64</v>
      </c>
      <c r="J239" s="29">
        <f>I239/I245*100</f>
        <v>1.199635947761767</v>
      </c>
      <c r="K239" s="28">
        <f t="shared" si="171"/>
        <v>1089</v>
      </c>
      <c r="L239" s="29">
        <f>K239/K245*100</f>
        <v>8.085232756700572</v>
      </c>
      <c r="M239" s="41">
        <f t="shared" si="172"/>
        <v>409984.66000000003</v>
      </c>
      <c r="N239" s="29">
        <f>M239/M245*100</f>
        <v>6.7435868634769625</v>
      </c>
      <c r="O239" s="7">
        <f t="shared" si="157"/>
        <v>1028</v>
      </c>
      <c r="P239" s="23">
        <f t="shared" si="158"/>
        <v>61</v>
      </c>
      <c r="Q239" s="9">
        <f t="shared" si="159"/>
        <v>0</v>
      </c>
      <c r="R239" s="9">
        <f t="shared" si="160"/>
        <v>0</v>
      </c>
      <c r="S239" s="2">
        <v>1054</v>
      </c>
      <c r="T239" s="2">
        <v>8.45</v>
      </c>
      <c r="U239" s="20">
        <v>396520.65</v>
      </c>
      <c r="V239" s="2">
        <v>9.47</v>
      </c>
      <c r="W239" s="20">
        <v>49</v>
      </c>
      <c r="X239" s="2">
        <v>13.61</v>
      </c>
      <c r="Y239" s="2">
        <v>18426.98</v>
      </c>
      <c r="Z239" s="2">
        <v>0.97</v>
      </c>
      <c r="AA239" s="2">
        <v>1103</v>
      </c>
      <c r="AB239" s="2" t="s">
        <v>81</v>
      </c>
      <c r="AC239" s="2">
        <v>414947.63</v>
      </c>
      <c r="AD239" s="2">
        <v>6.82</v>
      </c>
      <c r="AE239" s="9">
        <f t="shared" si="173"/>
        <v>-26</v>
      </c>
      <c r="AF239" s="9">
        <f t="shared" si="174"/>
        <v>-0.5641454433875417</v>
      </c>
      <c r="AG239" s="9">
        <f t="shared" si="175"/>
        <v>-10055.630000000005</v>
      </c>
      <c r="AH239" s="9">
        <f t="shared" si="176"/>
        <v>-0.08763642361123836</v>
      </c>
      <c r="AI239" s="9">
        <f t="shared" si="177"/>
        <v>12</v>
      </c>
      <c r="AJ239" s="9">
        <f t="shared" si="178"/>
        <v>0.47775981524249644</v>
      </c>
      <c r="AK239" s="9">
        <f t="shared" si="179"/>
        <v>5092.66</v>
      </c>
      <c r="AL239" s="9">
        <f t="shared" si="180"/>
        <v>0.2296359477617671</v>
      </c>
      <c r="AM239" s="9">
        <f t="shared" si="181"/>
        <v>-14</v>
      </c>
      <c r="AN239" s="9">
        <f t="shared" si="182"/>
        <v>-0.5147672432994277</v>
      </c>
      <c r="AO239" s="9">
        <f t="shared" si="183"/>
        <v>-4962.969999999972</v>
      </c>
      <c r="AP239" s="9">
        <f t="shared" si="184"/>
        <v>-0.07641313652303783</v>
      </c>
    </row>
    <row r="240" spans="1:42" ht="12">
      <c r="A240" s="65"/>
      <c r="B240" s="40" t="s">
        <v>9</v>
      </c>
      <c r="C240" s="28">
        <v>626</v>
      </c>
      <c r="D240" s="29">
        <f>C240/C245*100</f>
        <v>4.8020865296103095</v>
      </c>
      <c r="E240" s="41">
        <v>442866.68</v>
      </c>
      <c r="F240" s="29">
        <f>E240/E245*100</f>
        <v>10.751648901181838</v>
      </c>
      <c r="G240" s="28">
        <v>83</v>
      </c>
      <c r="H240" s="29">
        <f>G240/G245*100</f>
        <v>19.168591224018474</v>
      </c>
      <c r="I240" s="41">
        <v>60161.28</v>
      </c>
      <c r="J240" s="29">
        <f>I240/I245*100</f>
        <v>3.0685688280671406</v>
      </c>
      <c r="K240" s="28">
        <f t="shared" si="171"/>
        <v>709</v>
      </c>
      <c r="L240" s="29">
        <f>K240/K245*100</f>
        <v>5.263939416437746</v>
      </c>
      <c r="M240" s="41">
        <f t="shared" si="172"/>
        <v>503027.95999999996</v>
      </c>
      <c r="N240" s="29">
        <f>M240/M245*100</f>
        <v>8.273999185768595</v>
      </c>
      <c r="O240" s="7">
        <f t="shared" si="157"/>
        <v>626</v>
      </c>
      <c r="P240" s="23">
        <f t="shared" si="158"/>
        <v>83</v>
      </c>
      <c r="Q240" s="9">
        <f t="shared" si="159"/>
        <v>0</v>
      </c>
      <c r="R240" s="9">
        <f t="shared" si="160"/>
        <v>0</v>
      </c>
      <c r="S240" s="2">
        <v>620</v>
      </c>
      <c r="T240" s="2">
        <v>4.97</v>
      </c>
      <c r="U240" s="20">
        <v>441065.04</v>
      </c>
      <c r="V240" s="2">
        <v>10.54</v>
      </c>
      <c r="W240" s="20">
        <v>57</v>
      </c>
      <c r="X240" s="2">
        <v>15.83</v>
      </c>
      <c r="Y240" s="2">
        <v>40311.95</v>
      </c>
      <c r="Z240" s="2">
        <v>2.12</v>
      </c>
      <c r="AA240" s="2">
        <v>677</v>
      </c>
      <c r="AB240" s="2">
        <v>5.28</v>
      </c>
      <c r="AC240" s="2">
        <v>481376.99</v>
      </c>
      <c r="AD240" s="2">
        <v>7.91</v>
      </c>
      <c r="AE240" s="9">
        <f t="shared" si="173"/>
        <v>6</v>
      </c>
      <c r="AF240" s="9">
        <f t="shared" si="174"/>
        <v>-0.1679134703896903</v>
      </c>
      <c r="AG240" s="9">
        <f t="shared" si="175"/>
        <v>1801.640000000014</v>
      </c>
      <c r="AH240" s="9">
        <f t="shared" si="176"/>
        <v>0.21164890118183877</v>
      </c>
      <c r="AI240" s="9">
        <f t="shared" si="177"/>
        <v>26</v>
      </c>
      <c r="AJ240" s="9">
        <f t="shared" si="178"/>
        <v>3.338591224018474</v>
      </c>
      <c r="AK240" s="9">
        <f t="shared" si="179"/>
        <v>19849.33</v>
      </c>
      <c r="AL240" s="9">
        <f t="shared" si="180"/>
        <v>0.9485688280671405</v>
      </c>
      <c r="AM240" s="9">
        <f t="shared" si="181"/>
        <v>32</v>
      </c>
      <c r="AN240" s="9">
        <f t="shared" si="182"/>
        <v>-0.01606058356225404</v>
      </c>
      <c r="AO240" s="9">
        <f t="shared" si="183"/>
        <v>21650.969999999972</v>
      </c>
      <c r="AP240" s="9">
        <f t="shared" si="184"/>
        <v>0.3639991857685949</v>
      </c>
    </row>
    <row r="241" spans="1:42" ht="12">
      <c r="A241" s="65"/>
      <c r="B241" s="40" t="s">
        <v>10</v>
      </c>
      <c r="C241" s="28">
        <v>328</v>
      </c>
      <c r="D241" s="29">
        <f>C241/C245*100</f>
        <v>2.5161092359619515</v>
      </c>
      <c r="E241" s="41">
        <v>459409.77</v>
      </c>
      <c r="F241" s="29">
        <f>E241/E245*100</f>
        <v>11.153272015886815</v>
      </c>
      <c r="G241" s="28">
        <v>44</v>
      </c>
      <c r="H241" s="29">
        <f>G241/G245*100</f>
        <v>10.161662817551962</v>
      </c>
      <c r="I241" s="41">
        <v>62482.98</v>
      </c>
      <c r="J241" s="29">
        <f>I241/I245*100</f>
        <v>3.1869887860222157</v>
      </c>
      <c r="K241" s="28">
        <f t="shared" si="171"/>
        <v>372</v>
      </c>
      <c r="L241" s="29">
        <f>K241/K245*100</f>
        <v>2.7618976909941346</v>
      </c>
      <c r="M241" s="41">
        <f t="shared" si="172"/>
        <v>521892.75</v>
      </c>
      <c r="N241" s="29">
        <f>M241/M245*100</f>
        <v>8.584294575908928</v>
      </c>
      <c r="O241" s="7">
        <f t="shared" si="157"/>
        <v>328</v>
      </c>
      <c r="P241" s="23">
        <f t="shared" si="158"/>
        <v>44</v>
      </c>
      <c r="Q241" s="9">
        <f t="shared" si="159"/>
        <v>0</v>
      </c>
      <c r="R241" s="9">
        <f t="shared" si="160"/>
        <v>0</v>
      </c>
      <c r="S241" s="2">
        <v>357</v>
      </c>
      <c r="T241" s="2">
        <v>2.86</v>
      </c>
      <c r="U241" s="20">
        <v>499153.27</v>
      </c>
      <c r="V241" s="2">
        <v>11.92</v>
      </c>
      <c r="W241" s="20">
        <v>40</v>
      </c>
      <c r="X241" s="2">
        <v>11.11</v>
      </c>
      <c r="Y241" s="2">
        <v>58643.97</v>
      </c>
      <c r="Z241" s="2">
        <v>3.09</v>
      </c>
      <c r="AA241" s="2">
        <v>397</v>
      </c>
      <c r="AB241" s="2">
        <v>3.09</v>
      </c>
      <c r="AC241" s="2">
        <v>557797.24</v>
      </c>
      <c r="AD241" s="2">
        <v>9.17</v>
      </c>
      <c r="AE241" s="9">
        <f t="shared" si="173"/>
        <v>-29</v>
      </c>
      <c r="AF241" s="9">
        <f t="shared" si="174"/>
        <v>-0.3438907640380484</v>
      </c>
      <c r="AG241" s="9">
        <f t="shared" si="175"/>
        <v>-39743.5</v>
      </c>
      <c r="AH241" s="9">
        <f t="shared" si="176"/>
        <v>-0.7667279841131851</v>
      </c>
      <c r="AI241" s="9">
        <f t="shared" si="177"/>
        <v>4</v>
      </c>
      <c r="AJ241" s="9">
        <f t="shared" si="178"/>
        <v>-0.9483371824480376</v>
      </c>
      <c r="AK241" s="9">
        <f t="shared" si="179"/>
        <v>3839.010000000002</v>
      </c>
      <c r="AL241" s="9">
        <f t="shared" si="180"/>
        <v>0.09698878602221583</v>
      </c>
      <c r="AM241" s="9">
        <f t="shared" si="181"/>
        <v>-25</v>
      </c>
      <c r="AN241" s="9">
        <f t="shared" si="182"/>
        <v>-0.32810230900586523</v>
      </c>
      <c r="AO241" s="9">
        <f t="shared" si="183"/>
        <v>-35904.48999999999</v>
      </c>
      <c r="AP241" s="9">
        <f t="shared" si="184"/>
        <v>-0.5857054240910724</v>
      </c>
    </row>
    <row r="242" spans="1:42" ht="12">
      <c r="A242" s="65"/>
      <c r="B242" s="40" t="s">
        <v>11</v>
      </c>
      <c r="C242" s="28">
        <v>195</v>
      </c>
      <c r="D242" s="29">
        <f>C242/C245*100</f>
        <v>1.4958576250383553</v>
      </c>
      <c r="E242" s="41">
        <v>606636.39</v>
      </c>
      <c r="F242" s="29">
        <f>E242/E245*100</f>
        <v>14.727550684012664</v>
      </c>
      <c r="G242" s="28">
        <v>52</v>
      </c>
      <c r="H242" s="29">
        <f>G242/G245*100</f>
        <v>12.009237875288683</v>
      </c>
      <c r="I242" s="41">
        <v>169059.56</v>
      </c>
      <c r="J242" s="29">
        <f>I242/I245*100</f>
        <v>8.62300296640541</v>
      </c>
      <c r="K242" s="28">
        <f t="shared" si="171"/>
        <v>247</v>
      </c>
      <c r="L242" s="29">
        <f>K242/K245*100</f>
        <v>1.8338406711708368</v>
      </c>
      <c r="M242" s="41">
        <f t="shared" si="172"/>
        <v>775695.95</v>
      </c>
      <c r="N242" s="29">
        <f>M242/M245*100</f>
        <v>12.75894814813872</v>
      </c>
      <c r="O242" s="7">
        <f t="shared" si="157"/>
        <v>195</v>
      </c>
      <c r="P242" s="23">
        <f t="shared" si="158"/>
        <v>52</v>
      </c>
      <c r="Q242" s="9">
        <f t="shared" si="159"/>
        <v>0</v>
      </c>
      <c r="R242" s="9">
        <f t="shared" si="160"/>
        <v>0</v>
      </c>
      <c r="S242" s="2">
        <v>201</v>
      </c>
      <c r="T242" s="2">
        <v>1.61</v>
      </c>
      <c r="U242" s="20">
        <v>604799.93</v>
      </c>
      <c r="V242" s="2">
        <v>14.45</v>
      </c>
      <c r="W242" s="20">
        <v>49</v>
      </c>
      <c r="X242" s="2">
        <v>13.61</v>
      </c>
      <c r="Y242" s="2">
        <v>159473.47</v>
      </c>
      <c r="Z242" s="2" t="s">
        <v>79</v>
      </c>
      <c r="AA242" s="2">
        <v>250</v>
      </c>
      <c r="AB242" s="2">
        <v>1.95</v>
      </c>
      <c r="AC242" s="2">
        <v>764273.4</v>
      </c>
      <c r="AD242" s="2">
        <v>12.56</v>
      </c>
      <c r="AE242" s="9">
        <f t="shared" si="173"/>
        <v>-6</v>
      </c>
      <c r="AF242" s="9">
        <f t="shared" si="174"/>
        <v>-0.11414237496164481</v>
      </c>
      <c r="AG242" s="9">
        <f t="shared" si="175"/>
        <v>1836.4599999999627</v>
      </c>
      <c r="AH242" s="9">
        <f t="shared" si="176"/>
        <v>0.2775506840126649</v>
      </c>
      <c r="AI242" s="9">
        <f t="shared" si="177"/>
        <v>3</v>
      </c>
      <c r="AJ242" s="9">
        <f t="shared" si="178"/>
        <v>-1.6007621247113164</v>
      </c>
      <c r="AK242" s="9">
        <f t="shared" si="179"/>
        <v>9586.089999999997</v>
      </c>
      <c r="AL242" s="9">
        <f t="shared" si="180"/>
        <v>0.22300296640541006</v>
      </c>
      <c r="AM242" s="9">
        <f t="shared" si="181"/>
        <v>-3</v>
      </c>
      <c r="AN242" s="9">
        <f t="shared" si="182"/>
        <v>-0.11615932882916313</v>
      </c>
      <c r="AO242" s="9">
        <f t="shared" si="183"/>
        <v>11422.54999999993</v>
      </c>
      <c r="AP242" s="9">
        <f t="shared" si="184"/>
        <v>0.19894814813871875</v>
      </c>
    </row>
    <row r="243" spans="1:42" ht="12">
      <c r="A243" s="65"/>
      <c r="B243" s="40" t="s">
        <v>12</v>
      </c>
      <c r="C243" s="28">
        <v>53</v>
      </c>
      <c r="D243" s="29">
        <f>C243/C245*100</f>
        <v>0.40656643142068116</v>
      </c>
      <c r="E243" s="41">
        <v>365221.24</v>
      </c>
      <c r="F243" s="29">
        <f>E243/E245*100</f>
        <v>8.866619958255312</v>
      </c>
      <c r="G243" s="28">
        <v>22</v>
      </c>
      <c r="H243" s="29">
        <f>G243/G245*100</f>
        <v>5.080831408775981</v>
      </c>
      <c r="I243" s="41">
        <v>158133.35</v>
      </c>
      <c r="J243" s="29">
        <f>I243/I245*100</f>
        <v>8.06570386281394</v>
      </c>
      <c r="K243" s="28">
        <f t="shared" si="171"/>
        <v>75</v>
      </c>
      <c r="L243" s="29">
        <f>K243/K245*100</f>
        <v>0.5568342118939787</v>
      </c>
      <c r="M243" s="41">
        <f t="shared" si="172"/>
        <v>523354.58999999997</v>
      </c>
      <c r="N243" s="29">
        <f>M243/M245*100</f>
        <v>8.608339487785644</v>
      </c>
      <c r="O243" s="7">
        <f t="shared" si="157"/>
        <v>53</v>
      </c>
      <c r="P243" s="23">
        <f t="shared" si="158"/>
        <v>22</v>
      </c>
      <c r="Q243" s="9">
        <f t="shared" si="159"/>
        <v>0</v>
      </c>
      <c r="R243" s="9">
        <f t="shared" si="160"/>
        <v>0</v>
      </c>
      <c r="S243" s="2">
        <v>64</v>
      </c>
      <c r="T243" s="2">
        <v>0.51</v>
      </c>
      <c r="U243" s="20">
        <v>430822.27</v>
      </c>
      <c r="V243" s="2">
        <v>10.29</v>
      </c>
      <c r="W243" s="20">
        <v>23</v>
      </c>
      <c r="X243" s="2">
        <v>6.39</v>
      </c>
      <c r="Y243" s="2">
        <v>166133.61</v>
      </c>
      <c r="Z243" s="2">
        <v>8.75</v>
      </c>
      <c r="AA243" s="2">
        <v>87</v>
      </c>
      <c r="AB243" s="2">
        <v>0.68</v>
      </c>
      <c r="AC243" s="2">
        <v>596955.88</v>
      </c>
      <c r="AD243" s="2">
        <v>9.81</v>
      </c>
      <c r="AE243" s="9">
        <f t="shared" si="173"/>
        <v>-11</v>
      </c>
      <c r="AF243" s="9">
        <f t="shared" si="174"/>
        <v>-0.10343356857931885</v>
      </c>
      <c r="AG243" s="9">
        <f t="shared" si="175"/>
        <v>-65601.03000000003</v>
      </c>
      <c r="AH243" s="9">
        <f t="shared" si="176"/>
        <v>-1.4233800417446876</v>
      </c>
      <c r="AI243" s="9">
        <f t="shared" si="177"/>
        <v>-1</v>
      </c>
      <c r="AJ243" s="9">
        <f t="shared" si="178"/>
        <v>-1.3091685912240187</v>
      </c>
      <c r="AK243" s="9">
        <f t="shared" si="179"/>
        <v>-8000.25999999998</v>
      </c>
      <c r="AL243" s="9">
        <f t="shared" si="180"/>
        <v>-0.6842961371860596</v>
      </c>
      <c r="AM243" s="9">
        <f t="shared" si="181"/>
        <v>-12</v>
      </c>
      <c r="AN243" s="9">
        <f t="shared" si="182"/>
        <v>-0.1231657881060213</v>
      </c>
      <c r="AO243" s="9">
        <f t="shared" si="183"/>
        <v>-73601.29000000004</v>
      </c>
      <c r="AP243" s="9">
        <f t="shared" si="184"/>
        <v>-1.2016605122143567</v>
      </c>
    </row>
    <row r="244" spans="1:42" ht="12">
      <c r="A244" s="65"/>
      <c r="B244" s="42" t="s">
        <v>13</v>
      </c>
      <c r="C244" s="30">
        <v>24</v>
      </c>
      <c r="D244" s="31">
        <f>C244/C245*100</f>
        <v>0.18410555385087451</v>
      </c>
      <c r="E244" s="43">
        <v>364794.08</v>
      </c>
      <c r="F244" s="31">
        <f>E244/E245*100</f>
        <v>8.85624962661368</v>
      </c>
      <c r="G244" s="30">
        <v>25</v>
      </c>
      <c r="H244" s="31">
        <f>G244/G245*100</f>
        <v>5.773672055427252</v>
      </c>
      <c r="I244" s="43">
        <v>1464802.1</v>
      </c>
      <c r="J244" s="31">
        <f>I244/I245*100</f>
        <v>74.71327178124014</v>
      </c>
      <c r="K244" s="28">
        <f t="shared" si="171"/>
        <v>49</v>
      </c>
      <c r="L244" s="31">
        <f>K244/K245*100</f>
        <v>0.3637983517707328</v>
      </c>
      <c r="M244" s="43">
        <f t="shared" si="172"/>
        <v>1829596.1800000002</v>
      </c>
      <c r="N244" s="31">
        <f>M244/M245*100</f>
        <v>30.093908306022065</v>
      </c>
      <c r="O244" s="7">
        <f t="shared" si="157"/>
        <v>24</v>
      </c>
      <c r="P244" s="23">
        <f t="shared" si="158"/>
        <v>25</v>
      </c>
      <c r="Q244" s="9">
        <f t="shared" si="159"/>
        <v>0</v>
      </c>
      <c r="R244" s="9">
        <f t="shared" si="160"/>
        <v>0</v>
      </c>
      <c r="S244" s="2">
        <v>26</v>
      </c>
      <c r="T244" s="2">
        <v>0.21</v>
      </c>
      <c r="U244" s="20">
        <v>407669.7</v>
      </c>
      <c r="V244" s="2">
        <v>9.74</v>
      </c>
      <c r="W244" s="20">
        <v>23</v>
      </c>
      <c r="X244" s="2">
        <v>6.39</v>
      </c>
      <c r="Y244" s="2">
        <v>1439196.21</v>
      </c>
      <c r="Z244" s="2">
        <v>75.78</v>
      </c>
      <c r="AA244" s="2">
        <v>49</v>
      </c>
      <c r="AB244" s="2">
        <v>0.38</v>
      </c>
      <c r="AC244" s="2">
        <v>1846865.91</v>
      </c>
      <c r="AD244" s="2">
        <v>30.35</v>
      </c>
      <c r="AE244" s="9">
        <f t="shared" si="173"/>
        <v>-2</v>
      </c>
      <c r="AF244" s="9">
        <f t="shared" si="174"/>
        <v>-0.025894446149125477</v>
      </c>
      <c r="AG244" s="9">
        <f t="shared" si="175"/>
        <v>-42875.619999999995</v>
      </c>
      <c r="AH244" s="9">
        <f t="shared" si="176"/>
        <v>-0.8837503733863201</v>
      </c>
      <c r="AI244" s="9">
        <f t="shared" si="177"/>
        <v>2</v>
      </c>
      <c r="AJ244" s="9">
        <f t="shared" si="178"/>
        <v>-0.6163279445727481</v>
      </c>
      <c r="AK244" s="9">
        <f t="shared" si="179"/>
        <v>25605.89000000013</v>
      </c>
      <c r="AL244" s="9">
        <f t="shared" si="180"/>
        <v>-1.066728218759863</v>
      </c>
      <c r="AM244" s="9">
        <f t="shared" si="181"/>
        <v>0</v>
      </c>
      <c r="AN244" s="9">
        <f t="shared" si="182"/>
        <v>-0.01620164822926723</v>
      </c>
      <c r="AO244" s="9">
        <f t="shared" si="183"/>
        <v>-17269.72999999975</v>
      </c>
      <c r="AP244" s="9">
        <f t="shared" si="184"/>
        <v>-0.2560916939779361</v>
      </c>
    </row>
    <row r="245" spans="1:42" ht="12">
      <c r="A245" s="66"/>
      <c r="B245" s="8" t="s">
        <v>14</v>
      </c>
      <c r="C245" s="33">
        <f aca="true" t="shared" si="185" ref="C245:N245">SUM(C236:C244)</f>
        <v>13036</v>
      </c>
      <c r="D245" s="32">
        <f t="shared" si="185"/>
        <v>99.99999999999999</v>
      </c>
      <c r="E245" s="46">
        <f t="shared" si="185"/>
        <v>4119058.24</v>
      </c>
      <c r="F245" s="32">
        <f t="shared" si="185"/>
        <v>100</v>
      </c>
      <c r="G245" s="33">
        <f t="shared" si="185"/>
        <v>433</v>
      </c>
      <c r="H245" s="32">
        <f t="shared" si="185"/>
        <v>99.99999999999999</v>
      </c>
      <c r="I245" s="46">
        <f t="shared" si="185"/>
        <v>1960564.79</v>
      </c>
      <c r="J245" s="32">
        <f t="shared" si="185"/>
        <v>100</v>
      </c>
      <c r="K245" s="33">
        <f t="shared" si="185"/>
        <v>13469</v>
      </c>
      <c r="L245" s="32">
        <f t="shared" si="185"/>
        <v>100.00000000000001</v>
      </c>
      <c r="M245" s="46">
        <f t="shared" si="185"/>
        <v>6079623.029999999</v>
      </c>
      <c r="N245" s="32">
        <f t="shared" si="185"/>
        <v>100.00000000000003</v>
      </c>
      <c r="O245" s="7">
        <f t="shared" si="157"/>
        <v>13036</v>
      </c>
      <c r="P245" s="23">
        <f t="shared" si="158"/>
        <v>433</v>
      </c>
      <c r="Q245" s="9">
        <f t="shared" si="159"/>
        <v>0</v>
      </c>
      <c r="R245" s="9">
        <f t="shared" si="160"/>
        <v>0</v>
      </c>
      <c r="S245" s="2">
        <v>12473</v>
      </c>
      <c r="T245" s="2" t="s">
        <v>77</v>
      </c>
      <c r="U245" s="2">
        <v>4186297.7000000007</v>
      </c>
      <c r="V245" s="2" t="s">
        <v>77</v>
      </c>
      <c r="W245" s="2">
        <v>360</v>
      </c>
      <c r="X245" s="2" t="s">
        <v>78</v>
      </c>
      <c r="Y245" s="2">
        <v>1899113.4</v>
      </c>
      <c r="Z245" s="2" t="s">
        <v>77</v>
      </c>
      <c r="AA245" s="2">
        <v>12833</v>
      </c>
      <c r="AB245" s="2" t="s">
        <v>82</v>
      </c>
      <c r="AC245" s="2">
        <v>6085411.100000001</v>
      </c>
      <c r="AD245" s="2" t="s">
        <v>77</v>
      </c>
      <c r="AE245" s="9">
        <f t="shared" si="173"/>
        <v>563</v>
      </c>
      <c r="AF245" s="9">
        <f t="shared" si="174"/>
        <v>0</v>
      </c>
      <c r="AG245" s="9">
        <f t="shared" si="175"/>
        <v>-67239.46000000043</v>
      </c>
      <c r="AH245" s="9">
        <f t="shared" si="176"/>
        <v>0</v>
      </c>
      <c r="AI245" s="9">
        <f t="shared" si="177"/>
        <v>73</v>
      </c>
      <c r="AJ245" s="9">
        <f t="shared" si="178"/>
        <v>0.009999999999990905</v>
      </c>
      <c r="AK245" s="9">
        <f t="shared" si="179"/>
        <v>61451.39000000013</v>
      </c>
      <c r="AL245" s="9">
        <f t="shared" si="180"/>
        <v>0</v>
      </c>
      <c r="AM245" s="9">
        <f t="shared" si="181"/>
        <v>636</v>
      </c>
      <c r="AN245" s="9">
        <f t="shared" si="182"/>
        <v>-0.009999999999990905</v>
      </c>
      <c r="AO245" s="9">
        <f t="shared" si="183"/>
        <v>-5788.070000001229</v>
      </c>
      <c r="AP245" s="9">
        <f t="shared" si="184"/>
        <v>0</v>
      </c>
    </row>
    <row r="246" spans="1:42" ht="12" customHeight="1">
      <c r="A246" s="64" t="s">
        <v>70</v>
      </c>
      <c r="B246" s="38" t="s">
        <v>4</v>
      </c>
      <c r="C246" s="26">
        <v>2145</v>
      </c>
      <c r="D246" s="27">
        <f>C246/C255*100</f>
        <v>7.629107981220658</v>
      </c>
      <c r="E246" s="39">
        <v>137307.4</v>
      </c>
      <c r="F246" s="27">
        <f>E246/E255*100</f>
        <v>0.44646377091310685</v>
      </c>
      <c r="G246" s="26">
        <v>89</v>
      </c>
      <c r="H246" s="27">
        <f>G246/G255*100</f>
        <v>11.19496855345912</v>
      </c>
      <c r="I246" s="39">
        <v>3633.95</v>
      </c>
      <c r="J246" s="27">
        <f>I246/I255*100</f>
        <v>0.053116287782125106</v>
      </c>
      <c r="K246" s="26">
        <f>C246+G246</f>
        <v>2234</v>
      </c>
      <c r="L246" s="27">
        <f>K246/K255*100</f>
        <v>7.72716267164747</v>
      </c>
      <c r="M246" s="39">
        <f>E246+I246</f>
        <v>140941.35</v>
      </c>
      <c r="N246" s="27">
        <f>M246/M255*100</f>
        <v>0.3748845837536864</v>
      </c>
      <c r="O246" s="7">
        <f t="shared" si="157"/>
        <v>2145</v>
      </c>
      <c r="P246" s="23">
        <f t="shared" si="158"/>
        <v>89</v>
      </c>
      <c r="Q246" s="9">
        <f t="shared" si="159"/>
        <v>0</v>
      </c>
      <c r="R246" s="9">
        <f t="shared" si="160"/>
        <v>0</v>
      </c>
      <c r="S246" s="2">
        <v>2248</v>
      </c>
      <c r="T246" s="2">
        <v>8.34</v>
      </c>
      <c r="U246" s="20">
        <v>144497.85</v>
      </c>
      <c r="V246" s="2">
        <v>0.46</v>
      </c>
      <c r="W246" s="20">
        <v>76</v>
      </c>
      <c r="X246" s="2">
        <v>11.45</v>
      </c>
      <c r="Y246" s="2">
        <v>2917.13</v>
      </c>
      <c r="Z246" s="2">
        <v>0.04</v>
      </c>
      <c r="AA246" s="2">
        <v>2324</v>
      </c>
      <c r="AB246" s="2">
        <v>8.42</v>
      </c>
      <c r="AC246" s="2">
        <v>147414.98</v>
      </c>
      <c r="AD246" s="2">
        <v>0.39</v>
      </c>
      <c r="AE246" s="9">
        <f t="shared" si="173"/>
        <v>-103</v>
      </c>
      <c r="AF246" s="9">
        <f t="shared" si="174"/>
        <v>-0.7108920187793419</v>
      </c>
      <c r="AG246" s="9">
        <f t="shared" si="175"/>
        <v>-7190.450000000012</v>
      </c>
      <c r="AH246" s="9">
        <f t="shared" si="176"/>
        <v>-0.01353622908689317</v>
      </c>
      <c r="AI246" s="9">
        <f t="shared" si="177"/>
        <v>13</v>
      </c>
      <c r="AJ246" s="9">
        <f t="shared" si="178"/>
        <v>-0.2550314465408796</v>
      </c>
      <c r="AK246" s="9">
        <f t="shared" si="179"/>
        <v>716.8199999999997</v>
      </c>
      <c r="AL246" s="9">
        <f t="shared" si="180"/>
        <v>0.013116287782125105</v>
      </c>
      <c r="AM246" s="9">
        <f t="shared" si="181"/>
        <v>-90</v>
      </c>
      <c r="AN246" s="9">
        <f t="shared" si="182"/>
        <v>-0.69283732835253</v>
      </c>
      <c r="AO246" s="9">
        <f t="shared" si="183"/>
        <v>-6473.630000000005</v>
      </c>
      <c r="AP246" s="9">
        <f t="shared" si="184"/>
        <v>-0.015115416246313629</v>
      </c>
    </row>
    <row r="247" spans="1:42" ht="12">
      <c r="A247" s="65"/>
      <c r="B247" s="40" t="s">
        <v>6</v>
      </c>
      <c r="C247" s="28">
        <v>14462</v>
      </c>
      <c r="D247" s="29">
        <f>C247/C255*100</f>
        <v>51.43690425380566</v>
      </c>
      <c r="E247" s="41">
        <v>2056474.79</v>
      </c>
      <c r="F247" s="29">
        <f>E247/E255*100</f>
        <v>6.686758976800519</v>
      </c>
      <c r="G247" s="28">
        <v>137</v>
      </c>
      <c r="H247" s="29">
        <f>G247/G255*100</f>
        <v>17.232704402515722</v>
      </c>
      <c r="I247" s="41">
        <v>19905.09</v>
      </c>
      <c r="J247" s="29">
        <f>I247/I255*100</f>
        <v>0.2909463500513493</v>
      </c>
      <c r="K247" s="28">
        <f aca="true" t="shared" si="186" ref="K247:K254">C247+G247</f>
        <v>14599</v>
      </c>
      <c r="L247" s="29">
        <f>K247/K255*100</f>
        <v>50.49635086991111</v>
      </c>
      <c r="M247" s="41">
        <f aca="true" t="shared" si="187" ref="M247:M254">E247+I247</f>
        <v>2076379.8800000001</v>
      </c>
      <c r="N247" s="29">
        <f>M247/M255*100</f>
        <v>5.522884568853138</v>
      </c>
      <c r="O247" s="7">
        <f t="shared" si="157"/>
        <v>14462</v>
      </c>
      <c r="P247" s="23">
        <f t="shared" si="158"/>
        <v>137</v>
      </c>
      <c r="Q247" s="9">
        <f t="shared" si="159"/>
        <v>0</v>
      </c>
      <c r="R247" s="9">
        <f t="shared" si="160"/>
        <v>0</v>
      </c>
      <c r="S247" s="2">
        <v>13323</v>
      </c>
      <c r="T247" s="2">
        <v>49.43</v>
      </c>
      <c r="U247" s="20">
        <v>1891567.21</v>
      </c>
      <c r="V247" s="2">
        <v>6.07</v>
      </c>
      <c r="W247" s="20">
        <v>105</v>
      </c>
      <c r="X247" s="2">
        <v>15.81</v>
      </c>
      <c r="Y247" s="2">
        <v>15313.87</v>
      </c>
      <c r="Z247" s="2">
        <v>0.23</v>
      </c>
      <c r="AA247" s="2">
        <v>13428</v>
      </c>
      <c r="AB247" s="2">
        <v>48.62</v>
      </c>
      <c r="AC247" s="2">
        <v>1906881.08</v>
      </c>
      <c r="AD247" s="2">
        <v>5.03</v>
      </c>
      <c r="AE247" s="9">
        <f t="shared" si="173"/>
        <v>1139</v>
      </c>
      <c r="AF247" s="9">
        <f t="shared" si="174"/>
        <v>2.006904253805658</v>
      </c>
      <c r="AG247" s="9">
        <f t="shared" si="175"/>
        <v>164907.58000000007</v>
      </c>
      <c r="AH247" s="9">
        <f t="shared" si="176"/>
        <v>0.6167589768005186</v>
      </c>
      <c r="AI247" s="9">
        <f t="shared" si="177"/>
        <v>32</v>
      </c>
      <c r="AJ247" s="9">
        <f t="shared" si="178"/>
        <v>1.4227044025157216</v>
      </c>
      <c r="AK247" s="9">
        <f t="shared" si="179"/>
        <v>4591.219999999999</v>
      </c>
      <c r="AL247" s="9">
        <f t="shared" si="180"/>
        <v>0.06094635005134927</v>
      </c>
      <c r="AM247" s="9">
        <f t="shared" si="181"/>
        <v>1171</v>
      </c>
      <c r="AN247" s="9">
        <f t="shared" si="182"/>
        <v>1.8763508699111142</v>
      </c>
      <c r="AO247" s="9">
        <f t="shared" si="183"/>
        <v>169498.80000000005</v>
      </c>
      <c r="AP247" s="9">
        <f t="shared" si="184"/>
        <v>0.492884568853138</v>
      </c>
    </row>
    <row r="248" spans="1:42" ht="12">
      <c r="A248" s="65"/>
      <c r="B248" s="40" t="s">
        <v>7</v>
      </c>
      <c r="C248" s="28">
        <v>3710</v>
      </c>
      <c r="D248" s="29">
        <f>C248/C255*100</f>
        <v>13.19533361786883</v>
      </c>
      <c r="E248" s="41">
        <v>894854.35</v>
      </c>
      <c r="F248" s="29">
        <f>E248/E255*100</f>
        <v>2.9096760081320974</v>
      </c>
      <c r="G248" s="28">
        <v>84</v>
      </c>
      <c r="H248" s="29">
        <f>G248/G255*100</f>
        <v>10.566037735849058</v>
      </c>
      <c r="I248" s="41">
        <v>20821.07</v>
      </c>
      <c r="J248" s="29">
        <f>I248/I255*100</f>
        <v>0.3043349374789889</v>
      </c>
      <c r="K248" s="28">
        <f t="shared" si="186"/>
        <v>3794</v>
      </c>
      <c r="L248" s="29">
        <f>K248/K255*100</f>
        <v>13.123032755698524</v>
      </c>
      <c r="M248" s="41">
        <f t="shared" si="187"/>
        <v>915675.4199999999</v>
      </c>
      <c r="N248" s="29">
        <f>M248/M255*100</f>
        <v>2.4355705311477567</v>
      </c>
      <c r="O248" s="7">
        <f t="shared" si="157"/>
        <v>3710</v>
      </c>
      <c r="P248" s="23">
        <f t="shared" si="158"/>
        <v>84</v>
      </c>
      <c r="Q248" s="9">
        <f t="shared" si="159"/>
        <v>0</v>
      </c>
      <c r="R248" s="9">
        <f t="shared" si="160"/>
        <v>0</v>
      </c>
      <c r="S248" s="2">
        <v>3550</v>
      </c>
      <c r="T248" s="2">
        <v>13.17</v>
      </c>
      <c r="U248" s="20">
        <v>856822.14</v>
      </c>
      <c r="V248" s="2">
        <v>2.75</v>
      </c>
      <c r="W248" s="20">
        <v>64</v>
      </c>
      <c r="X248" s="2">
        <v>9.64</v>
      </c>
      <c r="Y248" s="2">
        <v>15788.04</v>
      </c>
      <c r="Z248" s="2">
        <v>0.23</v>
      </c>
      <c r="AA248" s="2">
        <v>3614</v>
      </c>
      <c r="AB248" s="2">
        <v>13.09</v>
      </c>
      <c r="AC248" s="2">
        <v>872610.18</v>
      </c>
      <c r="AD248" s="2">
        <v>2.3</v>
      </c>
      <c r="AE248" s="9">
        <f t="shared" si="173"/>
        <v>160</v>
      </c>
      <c r="AF248" s="9">
        <f t="shared" si="174"/>
        <v>0.025333617868829705</v>
      </c>
      <c r="AG248" s="9">
        <f t="shared" si="175"/>
        <v>38032.20999999996</v>
      </c>
      <c r="AH248" s="9">
        <f t="shared" si="176"/>
        <v>0.15967600813209737</v>
      </c>
      <c r="AI248" s="9">
        <f t="shared" si="177"/>
        <v>20</v>
      </c>
      <c r="AJ248" s="9">
        <f t="shared" si="178"/>
        <v>0.9260377358490572</v>
      </c>
      <c r="AK248" s="9">
        <f t="shared" si="179"/>
        <v>5033.029999999999</v>
      </c>
      <c r="AL248" s="9">
        <f t="shared" si="180"/>
        <v>0.07433493747898887</v>
      </c>
      <c r="AM248" s="9">
        <f t="shared" si="181"/>
        <v>180</v>
      </c>
      <c r="AN248" s="9">
        <f t="shared" si="182"/>
        <v>0.033032755698524596</v>
      </c>
      <c r="AO248" s="9">
        <f t="shared" si="183"/>
        <v>43065.239999999874</v>
      </c>
      <c r="AP248" s="9">
        <f t="shared" si="184"/>
        <v>0.13557053114775686</v>
      </c>
    </row>
    <row r="249" spans="1:42" ht="12">
      <c r="A249" s="65"/>
      <c r="B249" s="40" t="s">
        <v>8</v>
      </c>
      <c r="C249" s="28">
        <v>2670</v>
      </c>
      <c r="D249" s="29">
        <f>C249/C255*100</f>
        <v>9.49637217242851</v>
      </c>
      <c r="E249" s="41">
        <v>1011846.47</v>
      </c>
      <c r="F249" s="29">
        <f>E249/E255*100</f>
        <v>3.2900833500693762</v>
      </c>
      <c r="G249" s="28">
        <v>105</v>
      </c>
      <c r="H249" s="29">
        <f>G249/G255*100</f>
        <v>13.20754716981132</v>
      </c>
      <c r="I249" s="41">
        <v>41076.21</v>
      </c>
      <c r="J249" s="29">
        <f>I249/I255*100</f>
        <v>0.6003978567011118</v>
      </c>
      <c r="K249" s="28">
        <f t="shared" si="186"/>
        <v>2775</v>
      </c>
      <c r="L249" s="29">
        <f>K249/K255*100</f>
        <v>9.59842274566774</v>
      </c>
      <c r="M249" s="41">
        <f t="shared" si="187"/>
        <v>1052922.68</v>
      </c>
      <c r="N249" s="29">
        <f>M249/M255*100</f>
        <v>2.80062934416774</v>
      </c>
      <c r="O249" s="7">
        <f t="shared" si="157"/>
        <v>2670</v>
      </c>
      <c r="P249" s="23">
        <f t="shared" si="158"/>
        <v>105</v>
      </c>
      <c r="Q249" s="9">
        <f t="shared" si="159"/>
        <v>0</v>
      </c>
      <c r="R249" s="9">
        <f t="shared" si="160"/>
        <v>0</v>
      </c>
      <c r="S249" s="2">
        <v>2627</v>
      </c>
      <c r="T249" s="2">
        <v>9.75</v>
      </c>
      <c r="U249" s="20">
        <v>993810.43</v>
      </c>
      <c r="V249" s="2">
        <v>3.19</v>
      </c>
      <c r="W249" s="20">
        <v>97</v>
      </c>
      <c r="X249" s="2">
        <v>14.61</v>
      </c>
      <c r="Y249" s="2">
        <v>38160.78</v>
      </c>
      <c r="Z249" s="2">
        <v>0.57</v>
      </c>
      <c r="AA249" s="2">
        <v>2724</v>
      </c>
      <c r="AB249" s="2">
        <v>9.86</v>
      </c>
      <c r="AC249" s="2">
        <v>1031971.21</v>
      </c>
      <c r="AD249" s="2">
        <v>2.72</v>
      </c>
      <c r="AE249" s="9">
        <f t="shared" si="173"/>
        <v>43</v>
      </c>
      <c r="AF249" s="9">
        <f t="shared" si="174"/>
        <v>-0.25362782757149027</v>
      </c>
      <c r="AG249" s="9">
        <f t="shared" si="175"/>
        <v>18036.03999999992</v>
      </c>
      <c r="AH249" s="9">
        <f t="shared" si="176"/>
        <v>0.1000833500693763</v>
      </c>
      <c r="AI249" s="9">
        <f t="shared" si="177"/>
        <v>8</v>
      </c>
      <c r="AJ249" s="9">
        <f t="shared" si="178"/>
        <v>-1.402452830188679</v>
      </c>
      <c r="AK249" s="9">
        <f t="shared" si="179"/>
        <v>2915.4300000000003</v>
      </c>
      <c r="AL249" s="9">
        <f t="shared" si="180"/>
        <v>0.030397856701111836</v>
      </c>
      <c r="AM249" s="9">
        <f t="shared" si="181"/>
        <v>51</v>
      </c>
      <c r="AN249" s="9">
        <f t="shared" si="182"/>
        <v>-0.2615772543322592</v>
      </c>
      <c r="AO249" s="9">
        <f t="shared" si="183"/>
        <v>20951.469999999972</v>
      </c>
      <c r="AP249" s="9">
        <f t="shared" si="184"/>
        <v>0.0806293441677397</v>
      </c>
    </row>
    <row r="250" spans="1:42" ht="12">
      <c r="A250" s="65"/>
      <c r="B250" s="40" t="s">
        <v>9</v>
      </c>
      <c r="C250" s="28">
        <v>1972</v>
      </c>
      <c r="D250" s="29">
        <f>C250/C255*100</f>
        <v>7.01379997154645</v>
      </c>
      <c r="E250" s="41">
        <v>1391292.71</v>
      </c>
      <c r="F250" s="29">
        <f>E250/E255*100</f>
        <v>4.523877006996823</v>
      </c>
      <c r="G250" s="28">
        <v>123</v>
      </c>
      <c r="H250" s="29">
        <f>G250/G255*100</f>
        <v>15.471698113207546</v>
      </c>
      <c r="I250" s="41">
        <v>90110.25</v>
      </c>
      <c r="J250" s="29">
        <f>I250/I255*100</f>
        <v>1.3171127756626366</v>
      </c>
      <c r="K250" s="28">
        <f t="shared" si="186"/>
        <v>2095</v>
      </c>
      <c r="L250" s="29">
        <f>K250/K255*100</f>
        <v>7.246376811594203</v>
      </c>
      <c r="M250" s="41">
        <f t="shared" si="187"/>
        <v>1481402.96</v>
      </c>
      <c r="N250" s="29">
        <f>M250/M255*100</f>
        <v>3.940327888381081</v>
      </c>
      <c r="O250" s="7">
        <f t="shared" si="157"/>
        <v>1972</v>
      </c>
      <c r="P250" s="23">
        <f t="shared" si="158"/>
        <v>123</v>
      </c>
      <c r="Q250" s="9">
        <f t="shared" si="159"/>
        <v>0</v>
      </c>
      <c r="R250" s="9">
        <f t="shared" si="160"/>
        <v>0</v>
      </c>
      <c r="S250" s="2">
        <v>1967</v>
      </c>
      <c r="T250" s="2">
        <v>7.3</v>
      </c>
      <c r="U250" s="20">
        <v>1390177.97</v>
      </c>
      <c r="V250" s="2">
        <v>4.46</v>
      </c>
      <c r="W250" s="20">
        <v>93</v>
      </c>
      <c r="X250" s="2">
        <v>14.01</v>
      </c>
      <c r="Y250" s="2">
        <v>66432.57</v>
      </c>
      <c r="Z250" s="2">
        <v>0.99</v>
      </c>
      <c r="AA250" s="2">
        <v>2060</v>
      </c>
      <c r="AB250" s="2">
        <v>7.46</v>
      </c>
      <c r="AC250" s="2">
        <v>1456610.54</v>
      </c>
      <c r="AD250" s="2">
        <v>3.84</v>
      </c>
      <c r="AE250" s="9">
        <f t="shared" si="173"/>
        <v>5</v>
      </c>
      <c r="AF250" s="9">
        <f t="shared" si="174"/>
        <v>-0.28620002845354975</v>
      </c>
      <c r="AG250" s="9">
        <f t="shared" si="175"/>
        <v>1114.7399999999907</v>
      </c>
      <c r="AH250" s="9">
        <f t="shared" si="176"/>
        <v>0.0638770069968233</v>
      </c>
      <c r="AI250" s="9">
        <f t="shared" si="177"/>
        <v>30</v>
      </c>
      <c r="AJ250" s="9">
        <f t="shared" si="178"/>
        <v>1.4616981132075466</v>
      </c>
      <c r="AK250" s="9">
        <f t="shared" si="179"/>
        <v>23677.679999999993</v>
      </c>
      <c r="AL250" s="9">
        <f t="shared" si="180"/>
        <v>0.32711277566263663</v>
      </c>
      <c r="AM250" s="9">
        <f t="shared" si="181"/>
        <v>35</v>
      </c>
      <c r="AN250" s="9">
        <f t="shared" si="182"/>
        <v>-0.21362318840579686</v>
      </c>
      <c r="AO250" s="9">
        <f t="shared" si="183"/>
        <v>24792.419999999925</v>
      </c>
      <c r="AP250" s="9">
        <f t="shared" si="184"/>
        <v>0.1003278883810812</v>
      </c>
    </row>
    <row r="251" spans="1:42" ht="12">
      <c r="A251" s="65"/>
      <c r="B251" s="40" t="s">
        <v>10</v>
      </c>
      <c r="C251" s="28">
        <v>1251</v>
      </c>
      <c r="D251" s="29">
        <f>C251/C255*100</f>
        <v>4.449423815620999</v>
      </c>
      <c r="E251" s="41">
        <v>1771211.3</v>
      </c>
      <c r="F251" s="29">
        <f>E251/E255*100</f>
        <v>5.759206540083828</v>
      </c>
      <c r="G251" s="28">
        <v>89</v>
      </c>
      <c r="H251" s="29">
        <f>G251/G255*100</f>
        <v>11.19496855345912</v>
      </c>
      <c r="I251" s="41">
        <v>128608.09</v>
      </c>
      <c r="J251" s="29">
        <f>I251/I255*100</f>
        <v>1.8798234206715683</v>
      </c>
      <c r="K251" s="28">
        <f t="shared" si="186"/>
        <v>1340</v>
      </c>
      <c r="L251" s="29">
        <f>K251/K255*100</f>
        <v>4.634914046556674</v>
      </c>
      <c r="M251" s="41">
        <f t="shared" si="187"/>
        <v>1899819.3900000001</v>
      </c>
      <c r="N251" s="29">
        <f>M251/M255*100</f>
        <v>5.053257977359606</v>
      </c>
      <c r="O251" s="7">
        <f t="shared" si="157"/>
        <v>1251</v>
      </c>
      <c r="P251" s="23">
        <f t="shared" si="158"/>
        <v>89</v>
      </c>
      <c r="Q251" s="9">
        <f t="shared" si="159"/>
        <v>0</v>
      </c>
      <c r="R251" s="9">
        <f t="shared" si="160"/>
        <v>0</v>
      </c>
      <c r="S251" s="2">
        <v>1228</v>
      </c>
      <c r="T251" s="2">
        <v>4.56</v>
      </c>
      <c r="U251" s="20">
        <v>1737143.92</v>
      </c>
      <c r="V251" s="2">
        <v>5.57</v>
      </c>
      <c r="W251" s="20">
        <v>78</v>
      </c>
      <c r="X251" s="2">
        <v>11.75</v>
      </c>
      <c r="Y251" s="2">
        <v>112938.06</v>
      </c>
      <c r="Z251" s="2">
        <v>1.67</v>
      </c>
      <c r="AA251" s="2">
        <v>1306</v>
      </c>
      <c r="AB251" s="2">
        <v>4.73</v>
      </c>
      <c r="AC251" s="2">
        <v>1850081.98</v>
      </c>
      <c r="AD251" s="2">
        <v>4.88</v>
      </c>
      <c r="AE251" s="9">
        <f t="shared" si="173"/>
        <v>23</v>
      </c>
      <c r="AF251" s="9">
        <f t="shared" si="174"/>
        <v>-0.11057618437900096</v>
      </c>
      <c r="AG251" s="9">
        <f t="shared" si="175"/>
        <v>34067.38000000012</v>
      </c>
      <c r="AH251" s="9">
        <f t="shared" si="176"/>
        <v>0.18920654008382787</v>
      </c>
      <c r="AI251" s="9">
        <f t="shared" si="177"/>
        <v>11</v>
      </c>
      <c r="AJ251" s="9">
        <f t="shared" si="178"/>
        <v>-0.5550314465408803</v>
      </c>
      <c r="AK251" s="9">
        <f t="shared" si="179"/>
        <v>15670.029999999999</v>
      </c>
      <c r="AL251" s="9">
        <f t="shared" si="180"/>
        <v>0.20982342067156834</v>
      </c>
      <c r="AM251" s="9">
        <f t="shared" si="181"/>
        <v>34</v>
      </c>
      <c r="AN251" s="9">
        <f t="shared" si="182"/>
        <v>-0.09508595344332615</v>
      </c>
      <c r="AO251" s="9">
        <f t="shared" si="183"/>
        <v>49737.41000000015</v>
      </c>
      <c r="AP251" s="9">
        <f t="shared" si="184"/>
        <v>0.17325797735960613</v>
      </c>
    </row>
    <row r="252" spans="1:42" ht="12">
      <c r="A252" s="65"/>
      <c r="B252" s="40" t="s">
        <v>11</v>
      </c>
      <c r="C252" s="28">
        <v>993</v>
      </c>
      <c r="D252" s="29">
        <f>C252/C255*100</f>
        <v>3.5317968416559964</v>
      </c>
      <c r="E252" s="41">
        <v>3141141.74</v>
      </c>
      <c r="F252" s="29">
        <f>E252/E255*100</f>
        <v>10.213622763324905</v>
      </c>
      <c r="G252" s="28">
        <v>73</v>
      </c>
      <c r="H252" s="29">
        <f>G252/G255*100</f>
        <v>9.182389937106917</v>
      </c>
      <c r="I252" s="41">
        <v>238903.55</v>
      </c>
      <c r="J252" s="29">
        <f>I252/I255*100</f>
        <v>3.4919769710566504</v>
      </c>
      <c r="K252" s="28">
        <f t="shared" si="186"/>
        <v>1066</v>
      </c>
      <c r="L252" s="29">
        <f>K252/K255*100</f>
        <v>3.6871778907682193</v>
      </c>
      <c r="M252" s="41">
        <f t="shared" si="187"/>
        <v>3380045.29</v>
      </c>
      <c r="N252" s="29">
        <f>M252/M255*100</f>
        <v>8.990455048218696</v>
      </c>
      <c r="O252" s="7">
        <f t="shared" si="157"/>
        <v>993</v>
      </c>
      <c r="P252" s="23">
        <f t="shared" si="158"/>
        <v>73</v>
      </c>
      <c r="Q252" s="9">
        <f t="shared" si="159"/>
        <v>0</v>
      </c>
      <c r="R252" s="9">
        <f t="shared" si="160"/>
        <v>0</v>
      </c>
      <c r="S252" s="2">
        <v>1055</v>
      </c>
      <c r="T252" s="2">
        <v>3.91</v>
      </c>
      <c r="U252" s="20">
        <v>3304984.65</v>
      </c>
      <c r="V252" s="2">
        <v>10.61</v>
      </c>
      <c r="W252" s="20">
        <v>63</v>
      </c>
      <c r="X252" s="2">
        <v>9.49</v>
      </c>
      <c r="Y252" s="2">
        <v>204311.4</v>
      </c>
      <c r="Z252" s="2">
        <v>3.03</v>
      </c>
      <c r="AA252" s="2">
        <v>1118</v>
      </c>
      <c r="AB252" s="2">
        <v>4.05</v>
      </c>
      <c r="AC252" s="2">
        <v>3509296.05</v>
      </c>
      <c r="AD252" s="2">
        <v>9.26</v>
      </c>
      <c r="AE252" s="9">
        <f t="shared" si="173"/>
        <v>-62</v>
      </c>
      <c r="AF252" s="9">
        <f t="shared" si="174"/>
        <v>-0.37820315834400375</v>
      </c>
      <c r="AG252" s="9">
        <f t="shared" si="175"/>
        <v>-163842.90999999968</v>
      </c>
      <c r="AH252" s="9">
        <f t="shared" si="176"/>
        <v>-0.39637723667509484</v>
      </c>
      <c r="AI252" s="9">
        <f t="shared" si="177"/>
        <v>10</v>
      </c>
      <c r="AJ252" s="9">
        <f t="shared" si="178"/>
        <v>-0.3076100628930831</v>
      </c>
      <c r="AK252" s="9">
        <f t="shared" si="179"/>
        <v>34592.149999999994</v>
      </c>
      <c r="AL252" s="9">
        <f t="shared" si="180"/>
        <v>0.4619769710566506</v>
      </c>
      <c r="AM252" s="9">
        <f t="shared" si="181"/>
        <v>-52</v>
      </c>
      <c r="AN252" s="9">
        <f t="shared" si="182"/>
        <v>-0.3628221092317805</v>
      </c>
      <c r="AO252" s="9">
        <f t="shared" si="183"/>
        <v>-129250.75999999978</v>
      </c>
      <c r="AP252" s="9">
        <f t="shared" si="184"/>
        <v>-0.2695449517813042</v>
      </c>
    </row>
    <row r="253" spans="1:42" ht="12">
      <c r="A253" s="65"/>
      <c r="B253" s="40" t="s">
        <v>12</v>
      </c>
      <c r="C253" s="28">
        <v>440</v>
      </c>
      <c r="D253" s="29">
        <f>C253/C255*100</f>
        <v>1.5649452269170578</v>
      </c>
      <c r="E253" s="41">
        <v>3106721.87</v>
      </c>
      <c r="F253" s="29">
        <f>E253/E255*100</f>
        <v>10.101704360132223</v>
      </c>
      <c r="G253" s="28">
        <v>33</v>
      </c>
      <c r="H253" s="29">
        <f>G253/G255*100</f>
        <v>4.150943396226415</v>
      </c>
      <c r="I253" s="41">
        <v>233027.95</v>
      </c>
      <c r="J253" s="29">
        <f>I253/I255*100</f>
        <v>3.406095200395894</v>
      </c>
      <c r="K253" s="28">
        <f t="shared" si="186"/>
        <v>473</v>
      </c>
      <c r="L253" s="29">
        <f>K253/K255*100</f>
        <v>1.6360554806129155</v>
      </c>
      <c r="M253" s="41">
        <f t="shared" si="187"/>
        <v>3339749.8200000003</v>
      </c>
      <c r="N253" s="29">
        <f>M253/M255*100</f>
        <v>8.883274646596965</v>
      </c>
      <c r="O253" s="7">
        <f t="shared" si="157"/>
        <v>440</v>
      </c>
      <c r="P253" s="23">
        <f t="shared" si="158"/>
        <v>33</v>
      </c>
      <c r="Q253" s="9">
        <f t="shared" si="159"/>
        <v>0</v>
      </c>
      <c r="R253" s="9">
        <f t="shared" si="160"/>
        <v>0</v>
      </c>
      <c r="S253" s="2">
        <v>464</v>
      </c>
      <c r="T253" s="2">
        <v>1.72</v>
      </c>
      <c r="U253" s="20">
        <v>3265622.82</v>
      </c>
      <c r="V253" s="2">
        <v>10.48</v>
      </c>
      <c r="W253" s="20">
        <v>27</v>
      </c>
      <c r="X253" s="2">
        <v>4.07</v>
      </c>
      <c r="Y253" s="2">
        <v>197039.47</v>
      </c>
      <c r="Z253" s="2">
        <v>2.92</v>
      </c>
      <c r="AA253" s="2">
        <v>491</v>
      </c>
      <c r="AB253" s="2">
        <v>1.78</v>
      </c>
      <c r="AC253" s="2">
        <v>3462662.29</v>
      </c>
      <c r="AD253" s="2">
        <v>9.14</v>
      </c>
      <c r="AE253" s="9">
        <f t="shared" si="173"/>
        <v>-24</v>
      </c>
      <c r="AF253" s="9">
        <f t="shared" si="174"/>
        <v>-0.15505477308294213</v>
      </c>
      <c r="AG253" s="9">
        <f t="shared" si="175"/>
        <v>-158900.94999999972</v>
      </c>
      <c r="AH253" s="9">
        <f t="shared" si="176"/>
        <v>-0.3782956398677779</v>
      </c>
      <c r="AI253" s="9">
        <f t="shared" si="177"/>
        <v>6</v>
      </c>
      <c r="AJ253" s="9">
        <f t="shared" si="178"/>
        <v>0.08094339622641478</v>
      </c>
      <c r="AK253" s="9">
        <f t="shared" si="179"/>
        <v>35988.48000000001</v>
      </c>
      <c r="AL253" s="9">
        <f t="shared" si="180"/>
        <v>0.48609520039589427</v>
      </c>
      <c r="AM253" s="9">
        <f t="shared" si="181"/>
        <v>-18</v>
      </c>
      <c r="AN253" s="9">
        <f t="shared" si="182"/>
        <v>-0.14394451938708452</v>
      </c>
      <c r="AO253" s="9">
        <f t="shared" si="183"/>
        <v>-122912.46999999974</v>
      </c>
      <c r="AP253" s="9">
        <f t="shared" si="184"/>
        <v>-0.25672535340303604</v>
      </c>
    </row>
    <row r="254" spans="1:42" ht="12">
      <c r="A254" s="65"/>
      <c r="B254" s="42" t="s">
        <v>13</v>
      </c>
      <c r="C254" s="30">
        <v>473</v>
      </c>
      <c r="D254" s="31">
        <f>C254/C255*100</f>
        <v>1.6823161189358373</v>
      </c>
      <c r="E254" s="43">
        <v>17243582.08</v>
      </c>
      <c r="F254" s="31">
        <f>E254/E255*100</f>
        <v>56.068607223547126</v>
      </c>
      <c r="G254" s="30">
        <v>62</v>
      </c>
      <c r="H254" s="31">
        <f>G254/G255*100</f>
        <v>7.79874213836478</v>
      </c>
      <c r="I254" s="43">
        <v>6065412.28</v>
      </c>
      <c r="J254" s="31">
        <f>I254/I255*100</f>
        <v>88.65619620019967</v>
      </c>
      <c r="K254" s="28">
        <f t="shared" si="186"/>
        <v>535</v>
      </c>
      <c r="L254" s="31">
        <f>K254/K255*100</f>
        <v>1.8505067275431497</v>
      </c>
      <c r="M254" s="43">
        <f t="shared" si="187"/>
        <v>23308994.36</v>
      </c>
      <c r="N254" s="31">
        <f>M254/M255*100</f>
        <v>61.99871541152133</v>
      </c>
      <c r="O254" s="7">
        <f t="shared" si="157"/>
        <v>473</v>
      </c>
      <c r="P254" s="23">
        <f t="shared" si="158"/>
        <v>62</v>
      </c>
      <c r="Q254" s="9">
        <f t="shared" si="159"/>
        <v>0</v>
      </c>
      <c r="R254" s="9">
        <f t="shared" si="160"/>
        <v>0</v>
      </c>
      <c r="S254" s="2">
        <v>490</v>
      </c>
      <c r="T254" s="2">
        <v>1.82</v>
      </c>
      <c r="U254" s="20">
        <v>17577136.2</v>
      </c>
      <c r="V254" s="2">
        <v>56.41</v>
      </c>
      <c r="W254" s="20">
        <v>61</v>
      </c>
      <c r="X254" s="2">
        <v>9.19</v>
      </c>
      <c r="Y254" s="2">
        <v>6089911.88</v>
      </c>
      <c r="Z254" s="2">
        <v>90.32</v>
      </c>
      <c r="AA254" s="2">
        <v>551</v>
      </c>
      <c r="AB254" s="2">
        <v>2</v>
      </c>
      <c r="AC254" s="2">
        <v>23667048.08</v>
      </c>
      <c r="AD254" s="2">
        <v>62.44</v>
      </c>
      <c r="AE254" s="9">
        <f t="shared" si="173"/>
        <v>-17</v>
      </c>
      <c r="AF254" s="9">
        <f t="shared" si="174"/>
        <v>-0.13768388106416274</v>
      </c>
      <c r="AG254" s="9">
        <f t="shared" si="175"/>
        <v>-333554.12000000104</v>
      </c>
      <c r="AH254" s="9">
        <f t="shared" si="176"/>
        <v>-0.3413927764528708</v>
      </c>
      <c r="AI254" s="9">
        <f t="shared" si="177"/>
        <v>1</v>
      </c>
      <c r="AJ254" s="9">
        <f t="shared" si="178"/>
        <v>-1.3912578616352196</v>
      </c>
      <c r="AK254" s="9">
        <f t="shared" si="179"/>
        <v>-24499.599999999627</v>
      </c>
      <c r="AL254" s="9">
        <f t="shared" si="180"/>
        <v>-1.66380379980032</v>
      </c>
      <c r="AM254" s="9">
        <f t="shared" si="181"/>
        <v>-16</v>
      </c>
      <c r="AN254" s="9">
        <f t="shared" si="182"/>
        <v>-0.1494932724568503</v>
      </c>
      <c r="AO254" s="9">
        <f t="shared" si="183"/>
        <v>-358053.7199999988</v>
      </c>
      <c r="AP254" s="9">
        <f t="shared" si="184"/>
        <v>-0.44128458847866625</v>
      </c>
    </row>
    <row r="255" spans="1:42" ht="12">
      <c r="A255" s="66"/>
      <c r="B255" s="44" t="s">
        <v>14</v>
      </c>
      <c r="C255" s="33">
        <f aca="true" t="shared" si="188" ref="C255:N255">SUM(C246:C254)</f>
        <v>28116</v>
      </c>
      <c r="D255" s="32">
        <f t="shared" si="188"/>
        <v>100</v>
      </c>
      <c r="E255" s="46">
        <f t="shared" si="188"/>
        <v>30754432.709999997</v>
      </c>
      <c r="F255" s="32">
        <f t="shared" si="188"/>
        <v>100</v>
      </c>
      <c r="G255" s="33">
        <f t="shared" si="188"/>
        <v>795</v>
      </c>
      <c r="H255" s="32">
        <f t="shared" si="188"/>
        <v>100</v>
      </c>
      <c r="I255" s="46">
        <f t="shared" si="188"/>
        <v>6841498.44</v>
      </c>
      <c r="J255" s="32">
        <f t="shared" si="188"/>
        <v>100</v>
      </c>
      <c r="K255" s="33">
        <f t="shared" si="188"/>
        <v>28911</v>
      </c>
      <c r="L255" s="32">
        <f t="shared" si="188"/>
        <v>100</v>
      </c>
      <c r="M255" s="46">
        <f t="shared" si="188"/>
        <v>37595931.15</v>
      </c>
      <c r="N255" s="32">
        <f t="shared" si="188"/>
        <v>100</v>
      </c>
      <c r="O255" s="7">
        <f t="shared" si="157"/>
        <v>28116</v>
      </c>
      <c r="P255" s="23">
        <f t="shared" si="158"/>
        <v>795</v>
      </c>
      <c r="Q255" s="9">
        <f t="shared" si="159"/>
        <v>0</v>
      </c>
      <c r="R255" s="9">
        <f t="shared" si="160"/>
        <v>0</v>
      </c>
      <c r="S255" s="2">
        <v>26952</v>
      </c>
      <c r="T255" s="2">
        <v>99.99999999999999</v>
      </c>
      <c r="U255" s="2">
        <v>31161763.19</v>
      </c>
      <c r="V255" s="2">
        <v>100</v>
      </c>
      <c r="W255" s="2">
        <v>664</v>
      </c>
      <c r="X255" s="2">
        <v>100.01999999999998</v>
      </c>
      <c r="Y255" s="2">
        <v>6742813.2</v>
      </c>
      <c r="Z255" s="2">
        <v>100</v>
      </c>
      <c r="AA255" s="2">
        <v>27616</v>
      </c>
      <c r="AB255" s="2">
        <v>100.00999999999999</v>
      </c>
      <c r="AC255" s="2">
        <v>37904576.39</v>
      </c>
      <c r="AD255" s="2">
        <v>100</v>
      </c>
      <c r="AE255" s="9">
        <f t="shared" si="173"/>
        <v>1164</v>
      </c>
      <c r="AF255" s="9">
        <f t="shared" si="174"/>
        <v>0</v>
      </c>
      <c r="AG255" s="9">
        <f t="shared" si="175"/>
        <v>-407330.4800000042</v>
      </c>
      <c r="AH255" s="9">
        <f t="shared" si="176"/>
        <v>0</v>
      </c>
      <c r="AI255" s="9">
        <f t="shared" si="177"/>
        <v>131</v>
      </c>
      <c r="AJ255" s="9">
        <f t="shared" si="178"/>
        <v>-0.01999999999998181</v>
      </c>
      <c r="AK255" s="9">
        <f t="shared" si="179"/>
        <v>98685.24000000022</v>
      </c>
      <c r="AL255" s="9">
        <f t="shared" si="180"/>
        <v>0</v>
      </c>
      <c r="AM255" s="9">
        <f t="shared" si="181"/>
        <v>1295</v>
      </c>
      <c r="AN255" s="9">
        <f t="shared" si="182"/>
        <v>-0.009999999999990905</v>
      </c>
      <c r="AO255" s="9">
        <f t="shared" si="183"/>
        <v>-308645.2400000021</v>
      </c>
      <c r="AP255" s="9">
        <f t="shared" si="184"/>
        <v>0</v>
      </c>
    </row>
    <row r="256" spans="1:42" ht="12" customHeight="1">
      <c r="A256" s="64" t="s">
        <v>71</v>
      </c>
      <c r="B256" s="38" t="s">
        <v>4</v>
      </c>
      <c r="C256" s="26">
        <v>25121</v>
      </c>
      <c r="D256" s="27">
        <f>C256/C265*100</f>
        <v>43.940109496073184</v>
      </c>
      <c r="E256" s="39">
        <v>1361563.01</v>
      </c>
      <c r="F256" s="27">
        <f>E256/E265*100</f>
        <v>14.997490556245172</v>
      </c>
      <c r="G256" s="26">
        <v>1559</v>
      </c>
      <c r="H256" s="27">
        <f>G256/G265*100</f>
        <v>43.511024281328496</v>
      </c>
      <c r="I256" s="39">
        <v>69836.23</v>
      </c>
      <c r="J256" s="27">
        <f>I256/I265*100</f>
        <v>5.0147277882294805</v>
      </c>
      <c r="K256" s="26">
        <f>C256+G256</f>
        <v>26680</v>
      </c>
      <c r="L256" s="27">
        <f>K256/K265*100</f>
        <v>43.91480396352503</v>
      </c>
      <c r="M256" s="39">
        <f>E256+I256</f>
        <v>1431399.24</v>
      </c>
      <c r="N256" s="27">
        <f>M256/M265*100</f>
        <v>13.669831526256218</v>
      </c>
      <c r="O256" s="7">
        <f t="shared" si="157"/>
        <v>25121</v>
      </c>
      <c r="P256" s="23">
        <f t="shared" si="158"/>
        <v>1559</v>
      </c>
      <c r="Q256" s="9">
        <f t="shared" si="159"/>
        <v>0</v>
      </c>
      <c r="R256" s="9">
        <f t="shared" si="160"/>
        <v>0</v>
      </c>
      <c r="S256" s="2">
        <v>24040</v>
      </c>
      <c r="T256" s="2">
        <v>44.07</v>
      </c>
      <c r="U256" s="20">
        <v>1296930.03</v>
      </c>
      <c r="V256" s="2">
        <v>14.28</v>
      </c>
      <c r="W256" s="20">
        <v>1305</v>
      </c>
      <c r="X256" s="2">
        <v>40.99</v>
      </c>
      <c r="Y256" s="2">
        <v>58482.88</v>
      </c>
      <c r="Z256" s="2">
        <v>4.23</v>
      </c>
      <c r="AA256" s="2">
        <v>25345</v>
      </c>
      <c r="AB256" s="2">
        <v>43.9</v>
      </c>
      <c r="AC256" s="2">
        <v>1355412.91</v>
      </c>
      <c r="AD256" s="2">
        <v>12.95</v>
      </c>
      <c r="AE256" s="9">
        <f t="shared" si="173"/>
        <v>1081</v>
      </c>
      <c r="AF256" s="9">
        <f t="shared" si="174"/>
        <v>-0.12989050392681634</v>
      </c>
      <c r="AG256" s="9">
        <f t="shared" si="175"/>
        <v>64632.97999999998</v>
      </c>
      <c r="AH256" s="9">
        <f t="shared" si="176"/>
        <v>0.7174905562451723</v>
      </c>
      <c r="AI256" s="9">
        <f t="shared" si="177"/>
        <v>254</v>
      </c>
      <c r="AJ256" s="9">
        <f t="shared" si="178"/>
        <v>2.5210242813284935</v>
      </c>
      <c r="AK256" s="9">
        <f t="shared" si="179"/>
        <v>11353.349999999999</v>
      </c>
      <c r="AL256" s="9">
        <f t="shared" si="180"/>
        <v>0.7847277882294801</v>
      </c>
      <c r="AM256" s="9">
        <f t="shared" si="181"/>
        <v>1335</v>
      </c>
      <c r="AN256" s="9">
        <f t="shared" si="182"/>
        <v>0.01480396352503277</v>
      </c>
      <c r="AO256" s="9">
        <f t="shared" si="183"/>
        <v>75986.33000000007</v>
      </c>
      <c r="AP256" s="9">
        <f t="shared" si="184"/>
        <v>0.7198315262562183</v>
      </c>
    </row>
    <row r="257" spans="1:42" ht="12">
      <c r="A257" s="65"/>
      <c r="B257" s="40" t="s">
        <v>6</v>
      </c>
      <c r="C257" s="28">
        <v>24143</v>
      </c>
      <c r="D257" s="29">
        <f>C257/C265*100</f>
        <v>42.229451994892514</v>
      </c>
      <c r="E257" s="41">
        <v>3074686.82</v>
      </c>
      <c r="F257" s="29">
        <f>E257/E265*100</f>
        <v>33.86739079108905</v>
      </c>
      <c r="G257" s="28">
        <v>949</v>
      </c>
      <c r="H257" s="29">
        <f>G257/G265*100</f>
        <v>26.48618476137315</v>
      </c>
      <c r="I257" s="41">
        <v>128547.93</v>
      </c>
      <c r="J257" s="29">
        <f>I257/I265*100</f>
        <v>9.230636829771283</v>
      </c>
      <c r="K257" s="28">
        <f aca="true" t="shared" si="189" ref="K257:K264">C257+G257</f>
        <v>25092</v>
      </c>
      <c r="L257" s="29">
        <f>K257/K265*100</f>
        <v>41.30098429733022</v>
      </c>
      <c r="M257" s="41">
        <f aca="true" t="shared" si="190" ref="M257:M264">E257+I257</f>
        <v>3203234.75</v>
      </c>
      <c r="N257" s="29">
        <f>M257/M265*100</f>
        <v>30.590822006828404</v>
      </c>
      <c r="O257" s="7">
        <f t="shared" si="157"/>
        <v>24143</v>
      </c>
      <c r="P257" s="23">
        <f t="shared" si="158"/>
        <v>949</v>
      </c>
      <c r="Q257" s="9">
        <f t="shared" si="159"/>
        <v>0</v>
      </c>
      <c r="R257" s="9">
        <f t="shared" si="160"/>
        <v>0</v>
      </c>
      <c r="S257" s="2">
        <v>22061</v>
      </c>
      <c r="T257" s="2">
        <v>40.44</v>
      </c>
      <c r="U257" s="20">
        <v>2854089.65</v>
      </c>
      <c r="V257" s="2">
        <v>31.42</v>
      </c>
      <c r="W257" s="20">
        <v>869</v>
      </c>
      <c r="X257" s="2">
        <v>27.29</v>
      </c>
      <c r="Y257" s="2">
        <v>116251.17</v>
      </c>
      <c r="Z257" s="2">
        <v>8.41</v>
      </c>
      <c r="AA257" s="2">
        <v>22930</v>
      </c>
      <c r="AB257" s="2">
        <v>39.71</v>
      </c>
      <c r="AC257" s="2">
        <v>2970340.82</v>
      </c>
      <c r="AD257" s="2">
        <v>28.38</v>
      </c>
      <c r="AE257" s="9">
        <f t="shared" si="173"/>
        <v>2082</v>
      </c>
      <c r="AF257" s="9">
        <f t="shared" si="174"/>
        <v>1.7894519948925165</v>
      </c>
      <c r="AG257" s="9">
        <f t="shared" si="175"/>
        <v>220597.16999999993</v>
      </c>
      <c r="AH257" s="9">
        <f t="shared" si="176"/>
        <v>2.447390791089049</v>
      </c>
      <c r="AI257" s="9">
        <f t="shared" si="177"/>
        <v>80</v>
      </c>
      <c r="AJ257" s="9">
        <f t="shared" si="178"/>
        <v>-0.80381523862685</v>
      </c>
      <c r="AK257" s="9">
        <f t="shared" si="179"/>
        <v>12296.759999999995</v>
      </c>
      <c r="AL257" s="9">
        <f t="shared" si="180"/>
        <v>0.8206368297712832</v>
      </c>
      <c r="AM257" s="9">
        <f t="shared" si="181"/>
        <v>2162</v>
      </c>
      <c r="AN257" s="9">
        <f t="shared" si="182"/>
        <v>1.5909842973302162</v>
      </c>
      <c r="AO257" s="9">
        <f t="shared" si="183"/>
        <v>232893.93000000017</v>
      </c>
      <c r="AP257" s="9">
        <f t="shared" si="184"/>
        <v>2.210822006828405</v>
      </c>
    </row>
    <row r="258" spans="1:42" ht="12">
      <c r="A258" s="65"/>
      <c r="B258" s="40" t="s">
        <v>7</v>
      </c>
      <c r="C258" s="28">
        <v>3444</v>
      </c>
      <c r="D258" s="29">
        <f>C258/C265*100</f>
        <v>6.0240331636668945</v>
      </c>
      <c r="E258" s="41">
        <v>825209.24</v>
      </c>
      <c r="F258" s="29">
        <f>E258/E265*100</f>
        <v>9.089603413819427</v>
      </c>
      <c r="G258" s="28">
        <v>306</v>
      </c>
      <c r="H258" s="29">
        <f>G258/G265*100</f>
        <v>8.540329332961205</v>
      </c>
      <c r="I258" s="41">
        <v>74278.42</v>
      </c>
      <c r="J258" s="29">
        <f>I258/I265*100</f>
        <v>5.333707974210241</v>
      </c>
      <c r="K258" s="28">
        <f t="shared" si="189"/>
        <v>3750</v>
      </c>
      <c r="L258" s="29">
        <f>K258/K265*100</f>
        <v>6.172433090825296</v>
      </c>
      <c r="M258" s="41">
        <f t="shared" si="190"/>
        <v>899487.66</v>
      </c>
      <c r="N258" s="29">
        <f>M258/M265*100</f>
        <v>8.590087537105605</v>
      </c>
      <c r="O258" s="7">
        <f t="shared" si="157"/>
        <v>3444</v>
      </c>
      <c r="P258" s="23">
        <f t="shared" si="158"/>
        <v>306</v>
      </c>
      <c r="Q258" s="9">
        <f t="shared" si="159"/>
        <v>0</v>
      </c>
      <c r="R258" s="9">
        <f t="shared" si="160"/>
        <v>0</v>
      </c>
      <c r="S258" s="2">
        <v>3665</v>
      </c>
      <c r="T258" s="2">
        <v>6.72</v>
      </c>
      <c r="U258" s="20">
        <v>878196.29</v>
      </c>
      <c r="V258" s="2">
        <v>9.67</v>
      </c>
      <c r="W258" s="20">
        <v>254</v>
      </c>
      <c r="X258" s="2">
        <v>7.98</v>
      </c>
      <c r="Y258" s="2">
        <v>62190.42</v>
      </c>
      <c r="Z258" s="2">
        <v>4.5</v>
      </c>
      <c r="AA258" s="2">
        <v>3919</v>
      </c>
      <c r="AB258" s="2">
        <v>6.79</v>
      </c>
      <c r="AC258" s="2">
        <v>940386.71</v>
      </c>
      <c r="AD258" s="2">
        <v>8.99</v>
      </c>
      <c r="AE258" s="9">
        <f t="shared" si="173"/>
        <v>-221</v>
      </c>
      <c r="AF258" s="9">
        <f t="shared" si="174"/>
        <v>-0.6959668363331053</v>
      </c>
      <c r="AG258" s="9">
        <f t="shared" si="175"/>
        <v>-52987.05000000005</v>
      </c>
      <c r="AH258" s="9">
        <f t="shared" si="176"/>
        <v>-0.5803965861805729</v>
      </c>
      <c r="AI258" s="9">
        <f t="shared" si="177"/>
        <v>52</v>
      </c>
      <c r="AJ258" s="9">
        <f t="shared" si="178"/>
        <v>0.5603293329612047</v>
      </c>
      <c r="AK258" s="9">
        <f t="shared" si="179"/>
        <v>12088</v>
      </c>
      <c r="AL258" s="9">
        <f t="shared" si="180"/>
        <v>0.8337079742102409</v>
      </c>
      <c r="AM258" s="9">
        <f t="shared" si="181"/>
        <v>-169</v>
      </c>
      <c r="AN258" s="9">
        <f t="shared" si="182"/>
        <v>-0.6175669091747045</v>
      </c>
      <c r="AO258" s="9">
        <f t="shared" si="183"/>
        <v>-40899.04999999993</v>
      </c>
      <c r="AP258" s="9">
        <f t="shared" si="184"/>
        <v>-0.3999124628943953</v>
      </c>
    </row>
    <row r="259" spans="1:42" ht="12">
      <c r="A259" s="65"/>
      <c r="B259" s="40" t="s">
        <v>8</v>
      </c>
      <c r="C259" s="28">
        <v>2055</v>
      </c>
      <c r="D259" s="29">
        <f>C259/C265*100</f>
        <v>3.5944797187385213</v>
      </c>
      <c r="E259" s="41">
        <v>777874.29</v>
      </c>
      <c r="F259" s="29">
        <f>E259/E265*100</f>
        <v>8.568213319940968</v>
      </c>
      <c r="G259" s="28">
        <v>283</v>
      </c>
      <c r="H259" s="29">
        <f>G259/G265*100</f>
        <v>7.898409154339939</v>
      </c>
      <c r="I259" s="41">
        <v>108934.93</v>
      </c>
      <c r="J259" s="29">
        <f>I259/I265*100</f>
        <v>7.822286807003088</v>
      </c>
      <c r="K259" s="28">
        <f t="shared" si="189"/>
        <v>2338</v>
      </c>
      <c r="L259" s="29">
        <f>K259/K265*100</f>
        <v>3.8483062843598774</v>
      </c>
      <c r="M259" s="41">
        <f t="shared" si="190"/>
        <v>886809.22</v>
      </c>
      <c r="N259" s="29">
        <f>M259/M265*100</f>
        <v>8.469008711595157</v>
      </c>
      <c r="O259" s="7">
        <f t="shared" si="157"/>
        <v>2055</v>
      </c>
      <c r="P259" s="23">
        <f t="shared" si="158"/>
        <v>283</v>
      </c>
      <c r="Q259" s="9">
        <f t="shared" si="159"/>
        <v>0</v>
      </c>
      <c r="R259" s="9">
        <f t="shared" si="160"/>
        <v>0</v>
      </c>
      <c r="S259" s="2">
        <v>2180</v>
      </c>
      <c r="T259" s="2">
        <v>4</v>
      </c>
      <c r="U259" s="20">
        <v>828286.56</v>
      </c>
      <c r="V259" s="2">
        <v>9.12</v>
      </c>
      <c r="W259" s="20">
        <v>266</v>
      </c>
      <c r="X259" s="2">
        <v>8.35</v>
      </c>
      <c r="Y259" s="2">
        <v>103015.33</v>
      </c>
      <c r="Z259" s="2">
        <v>7.45</v>
      </c>
      <c r="AA259" s="2">
        <v>2446</v>
      </c>
      <c r="AB259" s="2">
        <v>4.24</v>
      </c>
      <c r="AC259" s="2">
        <v>931301.89</v>
      </c>
      <c r="AD259" s="2">
        <v>8.9</v>
      </c>
      <c r="AE259" s="9">
        <f t="shared" si="173"/>
        <v>-125</v>
      </c>
      <c r="AF259" s="9">
        <f t="shared" si="174"/>
        <v>-0.40552028126147865</v>
      </c>
      <c r="AG259" s="9">
        <f t="shared" si="175"/>
        <v>-50412.27000000002</v>
      </c>
      <c r="AH259" s="9">
        <f t="shared" si="176"/>
        <v>-0.5517866800590312</v>
      </c>
      <c r="AI259" s="9">
        <f t="shared" si="177"/>
        <v>17</v>
      </c>
      <c r="AJ259" s="9">
        <f t="shared" si="178"/>
        <v>-0.4515908456600606</v>
      </c>
      <c r="AK259" s="9">
        <f t="shared" si="179"/>
        <v>5919.599999999991</v>
      </c>
      <c r="AL259" s="9">
        <f t="shared" si="180"/>
        <v>0.37228680700308825</v>
      </c>
      <c r="AM259" s="9">
        <f t="shared" si="181"/>
        <v>-108</v>
      </c>
      <c r="AN259" s="9">
        <f t="shared" si="182"/>
        <v>-0.3916937156401228</v>
      </c>
      <c r="AO259" s="9">
        <f t="shared" si="183"/>
        <v>-44492.67000000004</v>
      </c>
      <c r="AP259" s="9">
        <f t="shared" si="184"/>
        <v>-0.4309912884048437</v>
      </c>
    </row>
    <row r="260" spans="1:42" ht="12">
      <c r="A260" s="65"/>
      <c r="B260" s="40" t="s">
        <v>9</v>
      </c>
      <c r="C260" s="28">
        <v>1456</v>
      </c>
      <c r="D260" s="29">
        <f>C260/C265*100</f>
        <v>2.5467457277290935</v>
      </c>
      <c r="E260" s="41">
        <v>1019108.01</v>
      </c>
      <c r="F260" s="29">
        <f>E260/E265*100</f>
        <v>11.225380421996634</v>
      </c>
      <c r="G260" s="28">
        <v>282</v>
      </c>
      <c r="H260" s="29">
        <f>G260/G265*100</f>
        <v>7.870499581356405</v>
      </c>
      <c r="I260" s="41">
        <v>195748.97</v>
      </c>
      <c r="J260" s="29">
        <f>I260/I265*100</f>
        <v>14.056139619453958</v>
      </c>
      <c r="K260" s="28">
        <f t="shared" si="189"/>
        <v>1738</v>
      </c>
      <c r="L260" s="29">
        <f>K260/K265*100</f>
        <v>2.8607169898278304</v>
      </c>
      <c r="M260" s="41">
        <f t="shared" si="190"/>
        <v>1214856.98</v>
      </c>
      <c r="N260" s="29">
        <f>M260/M265*100</f>
        <v>11.601857665577928</v>
      </c>
      <c r="O260" s="7">
        <f t="shared" si="157"/>
        <v>1456</v>
      </c>
      <c r="P260" s="23">
        <f t="shared" si="158"/>
        <v>282</v>
      </c>
      <c r="Q260" s="9">
        <f t="shared" si="159"/>
        <v>0</v>
      </c>
      <c r="R260" s="9">
        <f t="shared" si="160"/>
        <v>0</v>
      </c>
      <c r="S260" s="2">
        <v>1560</v>
      </c>
      <c r="T260" s="2">
        <v>2.86</v>
      </c>
      <c r="U260" s="20">
        <v>1093594.82</v>
      </c>
      <c r="V260" s="2">
        <v>12.04</v>
      </c>
      <c r="W260" s="20">
        <v>273</v>
      </c>
      <c r="X260" s="2">
        <v>8.57</v>
      </c>
      <c r="Y260" s="2">
        <v>191112.58</v>
      </c>
      <c r="Z260" s="2">
        <v>13.82</v>
      </c>
      <c r="AA260" s="2">
        <v>1833</v>
      </c>
      <c r="AB260" s="2">
        <v>3.18</v>
      </c>
      <c r="AC260" s="2">
        <v>1284707.4</v>
      </c>
      <c r="AD260" s="2">
        <v>12.27</v>
      </c>
      <c r="AE260" s="9">
        <f t="shared" si="173"/>
        <v>-104</v>
      </c>
      <c r="AF260" s="9">
        <f t="shared" si="174"/>
        <v>-0.3132542722709064</v>
      </c>
      <c r="AG260" s="9">
        <f t="shared" si="175"/>
        <v>-74486.81000000006</v>
      </c>
      <c r="AH260" s="9">
        <f t="shared" si="176"/>
        <v>-0.8146195780033647</v>
      </c>
      <c r="AI260" s="9">
        <f t="shared" si="177"/>
        <v>9</v>
      </c>
      <c r="AJ260" s="9">
        <f t="shared" si="178"/>
        <v>-0.6995004186435949</v>
      </c>
      <c r="AK260" s="9">
        <f t="shared" si="179"/>
        <v>4636.390000000014</v>
      </c>
      <c r="AL260" s="9">
        <f t="shared" si="180"/>
        <v>0.236139619453958</v>
      </c>
      <c r="AM260" s="9">
        <f t="shared" si="181"/>
        <v>-95</v>
      </c>
      <c r="AN260" s="9">
        <f t="shared" si="182"/>
        <v>-0.31928301017216976</v>
      </c>
      <c r="AO260" s="9">
        <f t="shared" si="183"/>
        <v>-69850.41999999993</v>
      </c>
      <c r="AP260" s="9">
        <f t="shared" si="184"/>
        <v>-0.6681423344220718</v>
      </c>
    </row>
    <row r="261" spans="1:42" ht="12">
      <c r="A261" s="65"/>
      <c r="B261" s="40" t="s">
        <v>10</v>
      </c>
      <c r="C261" s="28">
        <v>697</v>
      </c>
      <c r="D261" s="29">
        <f>C261/C265*100</f>
        <v>1.2191495688373477</v>
      </c>
      <c r="E261" s="41">
        <v>958251.24</v>
      </c>
      <c r="F261" s="29">
        <f>E261/E265*100</f>
        <v>10.555048732126046</v>
      </c>
      <c r="G261" s="28">
        <v>129</v>
      </c>
      <c r="H261" s="29">
        <f>G261/G265*100</f>
        <v>3.6003349148758024</v>
      </c>
      <c r="I261" s="41">
        <v>177844.77</v>
      </c>
      <c r="J261" s="29">
        <f>I261/I265*100</f>
        <v>12.770493340065475</v>
      </c>
      <c r="K261" s="28">
        <f t="shared" si="189"/>
        <v>826</v>
      </c>
      <c r="L261" s="29">
        <f>K261/K265*100</f>
        <v>1.3595812621391183</v>
      </c>
      <c r="M261" s="41">
        <f t="shared" si="190"/>
        <v>1136096.01</v>
      </c>
      <c r="N261" s="29">
        <f>M261/M265*100</f>
        <v>10.84969211968556</v>
      </c>
      <c r="O261" s="7">
        <f t="shared" si="157"/>
        <v>697</v>
      </c>
      <c r="P261" s="23">
        <f t="shared" si="158"/>
        <v>129</v>
      </c>
      <c r="Q261" s="9">
        <f t="shared" si="159"/>
        <v>0</v>
      </c>
      <c r="R261" s="9">
        <f t="shared" si="160"/>
        <v>0</v>
      </c>
      <c r="S261" s="2">
        <v>780</v>
      </c>
      <c r="T261" s="2">
        <v>1.43</v>
      </c>
      <c r="U261" s="20">
        <v>1072241.14</v>
      </c>
      <c r="V261" s="2">
        <v>11.8</v>
      </c>
      <c r="W261" s="20">
        <v>137</v>
      </c>
      <c r="X261" s="2">
        <v>4.3</v>
      </c>
      <c r="Y261" s="2">
        <v>189552.05</v>
      </c>
      <c r="Z261" s="2">
        <v>13.71</v>
      </c>
      <c r="AA261" s="2">
        <v>917</v>
      </c>
      <c r="AB261" s="2">
        <v>1.59</v>
      </c>
      <c r="AC261" s="2">
        <v>1261793.19</v>
      </c>
      <c r="AD261" s="2">
        <v>12.06</v>
      </c>
      <c r="AE261" s="9">
        <f t="shared" si="173"/>
        <v>-83</v>
      </c>
      <c r="AF261" s="9">
        <f t="shared" si="174"/>
        <v>-0.21085043116265223</v>
      </c>
      <c r="AG261" s="9">
        <f t="shared" si="175"/>
        <v>-113989.8999999999</v>
      </c>
      <c r="AH261" s="9">
        <f t="shared" si="176"/>
        <v>-1.2449512678739545</v>
      </c>
      <c r="AI261" s="9">
        <f t="shared" si="177"/>
        <v>-8</v>
      </c>
      <c r="AJ261" s="9">
        <f t="shared" si="178"/>
        <v>-0.6996650851241975</v>
      </c>
      <c r="AK261" s="9">
        <f t="shared" si="179"/>
        <v>-11707.279999999999</v>
      </c>
      <c r="AL261" s="9">
        <f t="shared" si="180"/>
        <v>-0.9395066599345263</v>
      </c>
      <c r="AM261" s="9">
        <f t="shared" si="181"/>
        <v>-91</v>
      </c>
      <c r="AN261" s="9">
        <f t="shared" si="182"/>
        <v>-0.23041873786088174</v>
      </c>
      <c r="AO261" s="9">
        <f t="shared" si="183"/>
        <v>-125697.17999999993</v>
      </c>
      <c r="AP261" s="9">
        <f t="shared" si="184"/>
        <v>-1.2103078803144403</v>
      </c>
    </row>
    <row r="262" spans="1:42" ht="12">
      <c r="A262" s="65"/>
      <c r="B262" s="40" t="s">
        <v>11</v>
      </c>
      <c r="C262" s="28">
        <v>215</v>
      </c>
      <c r="D262" s="29">
        <f>C262/C265*100</f>
        <v>0.3760647880918648</v>
      </c>
      <c r="E262" s="41">
        <v>592083.13</v>
      </c>
      <c r="F262" s="29">
        <f>E262/E265*100</f>
        <v>6.521740885636341</v>
      </c>
      <c r="G262" s="28">
        <v>39</v>
      </c>
      <c r="H262" s="29">
        <f>G262/G265*100</f>
        <v>1.0884733463578007</v>
      </c>
      <c r="I262" s="41">
        <v>115757.39</v>
      </c>
      <c r="J262" s="29">
        <f>I262/I265*100</f>
        <v>8.312186959776</v>
      </c>
      <c r="K262" s="28">
        <f t="shared" si="189"/>
        <v>254</v>
      </c>
      <c r="L262" s="29">
        <f>K262/K265*100</f>
        <v>0.4180794680185667</v>
      </c>
      <c r="M262" s="41">
        <f t="shared" si="190"/>
        <v>707840.52</v>
      </c>
      <c r="N262" s="29">
        <f>M262/M265*100</f>
        <v>6.759861529518204</v>
      </c>
      <c r="O262" s="7">
        <f t="shared" si="157"/>
        <v>215</v>
      </c>
      <c r="P262" s="23">
        <f t="shared" si="158"/>
        <v>39</v>
      </c>
      <c r="Q262" s="9">
        <f t="shared" si="159"/>
        <v>0</v>
      </c>
      <c r="R262" s="9">
        <f t="shared" si="160"/>
        <v>0</v>
      </c>
      <c r="S262" s="2">
        <v>237</v>
      </c>
      <c r="T262" s="2">
        <v>0.43</v>
      </c>
      <c r="U262" s="20">
        <v>654570.94</v>
      </c>
      <c r="V262" s="2">
        <v>7.21</v>
      </c>
      <c r="W262" s="20">
        <v>38</v>
      </c>
      <c r="X262" s="2">
        <v>1.19</v>
      </c>
      <c r="Y262" s="2">
        <v>107324.09</v>
      </c>
      <c r="Z262" s="2">
        <v>7.76</v>
      </c>
      <c r="AA262" s="2">
        <v>275</v>
      </c>
      <c r="AB262" s="2">
        <v>0.48</v>
      </c>
      <c r="AC262" s="2">
        <v>761895.03</v>
      </c>
      <c r="AD262" s="2">
        <v>7.28</v>
      </c>
      <c r="AE262" s="9">
        <f t="shared" si="173"/>
        <v>-22</v>
      </c>
      <c r="AF262" s="9">
        <f t="shared" si="174"/>
        <v>-0.05393521190813522</v>
      </c>
      <c r="AG262" s="9">
        <f t="shared" si="175"/>
        <v>-62487.80999999994</v>
      </c>
      <c r="AH262" s="9">
        <f t="shared" si="176"/>
        <v>-0.6882591143636594</v>
      </c>
      <c r="AI262" s="9">
        <f t="shared" si="177"/>
        <v>1</v>
      </c>
      <c r="AJ262" s="9">
        <f t="shared" si="178"/>
        <v>-0.10152665364219926</v>
      </c>
      <c r="AK262" s="9">
        <f t="shared" si="179"/>
        <v>8433.300000000003</v>
      </c>
      <c r="AL262" s="9">
        <f t="shared" si="180"/>
        <v>0.5521869597759999</v>
      </c>
      <c r="AM262" s="9">
        <f t="shared" si="181"/>
        <v>-21</v>
      </c>
      <c r="AN262" s="9">
        <f t="shared" si="182"/>
        <v>-0.06192053198143327</v>
      </c>
      <c r="AO262" s="9">
        <f t="shared" si="183"/>
        <v>-54054.51000000001</v>
      </c>
      <c r="AP262" s="9">
        <f t="shared" si="184"/>
        <v>-0.520138470481796</v>
      </c>
    </row>
    <row r="263" spans="1:42" ht="12">
      <c r="A263" s="65"/>
      <c r="B263" s="40" t="s">
        <v>12</v>
      </c>
      <c r="C263" s="28">
        <v>28</v>
      </c>
      <c r="D263" s="29">
        <f>C263/C265*100</f>
        <v>0.04897587937940564</v>
      </c>
      <c r="E263" s="41">
        <v>184900.66</v>
      </c>
      <c r="F263" s="29">
        <f>E263/E265*100</f>
        <v>2.036663659211408</v>
      </c>
      <c r="G263" s="28">
        <v>17</v>
      </c>
      <c r="H263" s="29">
        <f>G263/G265*100</f>
        <v>0.47446274072006694</v>
      </c>
      <c r="I263" s="41">
        <v>124044.48</v>
      </c>
      <c r="J263" s="29">
        <f>I263/I265*100</f>
        <v>8.907257749057704</v>
      </c>
      <c r="K263" s="28">
        <f t="shared" si="189"/>
        <v>45</v>
      </c>
      <c r="L263" s="29">
        <f>K263/K265*100</f>
        <v>0.07406919708990355</v>
      </c>
      <c r="M263" s="41">
        <f t="shared" si="190"/>
        <v>308945.14</v>
      </c>
      <c r="N263" s="29">
        <f>M263/M265*100</f>
        <v>2.9504193495698945</v>
      </c>
      <c r="O263" s="7">
        <f>C263</f>
        <v>28</v>
      </c>
      <c r="P263" s="23">
        <f>G263</f>
        <v>17</v>
      </c>
      <c r="Q263" s="9">
        <f aca="true" t="shared" si="191" ref="Q263:Q275">C263+G263-K263</f>
        <v>0</v>
      </c>
      <c r="R263" s="9">
        <f aca="true" t="shared" si="192" ref="R263:R275">E263+I263-M263</f>
        <v>0</v>
      </c>
      <c r="S263" s="2">
        <v>23</v>
      </c>
      <c r="T263" s="2">
        <v>0.04</v>
      </c>
      <c r="U263" s="20">
        <v>147406.77</v>
      </c>
      <c r="V263" s="2">
        <v>1.62</v>
      </c>
      <c r="W263" s="20">
        <v>21</v>
      </c>
      <c r="X263" s="2">
        <v>0.66</v>
      </c>
      <c r="Y263" s="2">
        <v>146752.18</v>
      </c>
      <c r="Z263" s="2">
        <v>10.61</v>
      </c>
      <c r="AA263" s="2">
        <v>44</v>
      </c>
      <c r="AB263" s="2">
        <v>0.08</v>
      </c>
      <c r="AC263" s="2">
        <v>294158.95</v>
      </c>
      <c r="AD263" s="2">
        <v>2.81</v>
      </c>
      <c r="AE263" s="9">
        <f t="shared" si="173"/>
        <v>5</v>
      </c>
      <c r="AF263" s="9">
        <f t="shared" si="174"/>
        <v>0.008975879379405638</v>
      </c>
      <c r="AG263" s="9">
        <f t="shared" si="175"/>
        <v>37493.890000000014</v>
      </c>
      <c r="AH263" s="9">
        <f t="shared" si="176"/>
        <v>0.4166636592114079</v>
      </c>
      <c r="AI263" s="9">
        <f t="shared" si="177"/>
        <v>-4</v>
      </c>
      <c r="AJ263" s="9">
        <f t="shared" si="178"/>
        <v>-0.1855372592799331</v>
      </c>
      <c r="AK263" s="9">
        <f t="shared" si="179"/>
        <v>-22707.699999999997</v>
      </c>
      <c r="AL263" s="9">
        <f t="shared" si="180"/>
        <v>-1.7027422509422951</v>
      </c>
      <c r="AM263" s="9">
        <f t="shared" si="181"/>
        <v>1</v>
      </c>
      <c r="AN263" s="9">
        <f t="shared" si="182"/>
        <v>-0.0059308029100964554</v>
      </c>
      <c r="AO263" s="9">
        <f t="shared" si="183"/>
        <v>14786.190000000002</v>
      </c>
      <c r="AP263" s="9">
        <f t="shared" si="184"/>
        <v>0.14041934956989444</v>
      </c>
    </row>
    <row r="264" spans="1:42" ht="12">
      <c r="A264" s="65"/>
      <c r="B264" s="42" t="s">
        <v>13</v>
      </c>
      <c r="C264" s="30">
        <v>12</v>
      </c>
      <c r="D264" s="31">
        <f>C264/C265*100</f>
        <v>0.02098966259117385</v>
      </c>
      <c r="E264" s="43">
        <v>284929.15</v>
      </c>
      <c r="F264" s="31">
        <f>E264/E265*100</f>
        <v>3.1384682199349436</v>
      </c>
      <c r="G264" s="30">
        <v>19</v>
      </c>
      <c r="H264" s="31">
        <f>G264/G265*100</f>
        <v>0.5302818866871337</v>
      </c>
      <c r="I264" s="43">
        <v>397629.43</v>
      </c>
      <c r="J264" s="31">
        <f>I264/I265*100</f>
        <v>28.552562932432767</v>
      </c>
      <c r="K264" s="28">
        <f t="shared" si="189"/>
        <v>31</v>
      </c>
      <c r="L264" s="31">
        <f>K264/K265*100</f>
        <v>0.05102544688415577</v>
      </c>
      <c r="M264" s="43">
        <f t="shared" si="190"/>
        <v>682558.5800000001</v>
      </c>
      <c r="N264" s="31">
        <f>M264/M265*100</f>
        <v>6.518419553863029</v>
      </c>
      <c r="O264" s="7">
        <f>C264</f>
        <v>12</v>
      </c>
      <c r="P264" s="23">
        <f>G264</f>
        <v>19</v>
      </c>
      <c r="Q264" s="9">
        <f t="shared" si="191"/>
        <v>0</v>
      </c>
      <c r="R264" s="9">
        <f t="shared" si="192"/>
        <v>0</v>
      </c>
      <c r="S264" s="2">
        <v>10</v>
      </c>
      <c r="T264" s="2">
        <v>0.02</v>
      </c>
      <c r="U264" s="20">
        <v>258502.75</v>
      </c>
      <c r="V264" s="2">
        <v>2.85</v>
      </c>
      <c r="W264" s="20">
        <v>21</v>
      </c>
      <c r="X264" s="2">
        <v>0.66</v>
      </c>
      <c r="Y264" s="2">
        <v>408137.21</v>
      </c>
      <c r="Z264" s="2">
        <v>29.52</v>
      </c>
      <c r="AA264" s="2">
        <v>31</v>
      </c>
      <c r="AB264" s="2">
        <v>0.05</v>
      </c>
      <c r="AC264" s="2">
        <v>666639.96</v>
      </c>
      <c r="AD264" s="2">
        <v>6.37</v>
      </c>
      <c r="AE264" s="9">
        <f t="shared" si="173"/>
        <v>2</v>
      </c>
      <c r="AF264" s="9">
        <f t="shared" si="174"/>
        <v>0.0009896625911738482</v>
      </c>
      <c r="AG264" s="9">
        <f t="shared" si="175"/>
        <v>26426.400000000023</v>
      </c>
      <c r="AH264" s="9">
        <f t="shared" si="176"/>
        <v>0.28846821993494354</v>
      </c>
      <c r="AI264" s="9">
        <f t="shared" si="177"/>
        <v>-2</v>
      </c>
      <c r="AJ264" s="9">
        <f t="shared" si="178"/>
        <v>-0.1297181133128663</v>
      </c>
      <c r="AK264" s="9">
        <f t="shared" si="179"/>
        <v>-10507.780000000028</v>
      </c>
      <c r="AL264" s="9">
        <f t="shared" si="180"/>
        <v>-0.9674370675672321</v>
      </c>
      <c r="AM264" s="9">
        <f t="shared" si="181"/>
        <v>0</v>
      </c>
      <c r="AN264" s="9">
        <f t="shared" si="182"/>
        <v>0.0010254468841557687</v>
      </c>
      <c r="AO264" s="9">
        <f t="shared" si="183"/>
        <v>15918.620000000112</v>
      </c>
      <c r="AP264" s="9">
        <f t="shared" si="184"/>
        <v>0.14841955386302885</v>
      </c>
    </row>
    <row r="265" spans="1:42" ht="12">
      <c r="A265" s="66"/>
      <c r="B265" s="44" t="s">
        <v>14</v>
      </c>
      <c r="C265" s="26">
        <f aca="true" t="shared" si="193" ref="C265:N265">SUM(C256:C264)</f>
        <v>57171</v>
      </c>
      <c r="D265" s="32">
        <f t="shared" si="193"/>
        <v>100.00000000000001</v>
      </c>
      <c r="E265" s="45">
        <f t="shared" si="193"/>
        <v>9078605.55</v>
      </c>
      <c r="F265" s="32">
        <f t="shared" si="193"/>
        <v>100</v>
      </c>
      <c r="G265" s="33">
        <f t="shared" si="193"/>
        <v>3583</v>
      </c>
      <c r="H265" s="32">
        <f t="shared" si="193"/>
        <v>100.00000000000001</v>
      </c>
      <c r="I265" s="45">
        <f t="shared" si="193"/>
        <v>1392622.55</v>
      </c>
      <c r="J265" s="32">
        <f t="shared" si="193"/>
        <v>100</v>
      </c>
      <c r="K265" s="33">
        <f t="shared" si="193"/>
        <v>60754</v>
      </c>
      <c r="L265" s="32">
        <f t="shared" si="193"/>
        <v>99.99999999999999</v>
      </c>
      <c r="M265" s="45">
        <f>SUM(M256:M264)</f>
        <v>10471228.1</v>
      </c>
      <c r="N265" s="32">
        <f t="shared" si="193"/>
        <v>100</v>
      </c>
      <c r="O265" s="7">
        <f>C265</f>
        <v>57171</v>
      </c>
      <c r="P265" s="23">
        <f>G265</f>
        <v>3583</v>
      </c>
      <c r="Q265" s="9">
        <f t="shared" si="191"/>
        <v>0</v>
      </c>
      <c r="R265" s="9">
        <f t="shared" si="192"/>
        <v>0</v>
      </c>
      <c r="S265" s="2">
        <v>54556</v>
      </c>
      <c r="T265" s="2">
        <v>100.01</v>
      </c>
      <c r="U265" s="2">
        <v>9083818.95</v>
      </c>
      <c r="V265" s="2">
        <v>100.01</v>
      </c>
      <c r="W265" s="2">
        <v>3184</v>
      </c>
      <c r="X265" s="2">
        <v>99.99</v>
      </c>
      <c r="Y265" s="2">
        <v>1382817.91</v>
      </c>
      <c r="Z265" s="2">
        <v>100.00999999999999</v>
      </c>
      <c r="AA265" s="2">
        <v>57740</v>
      </c>
      <c r="AB265" s="2">
        <v>100</v>
      </c>
      <c r="AC265" s="2">
        <v>10466636.859999996</v>
      </c>
      <c r="AD265" s="2">
        <v>100</v>
      </c>
      <c r="AE265" s="9">
        <f t="shared" si="173"/>
        <v>2615</v>
      </c>
      <c r="AF265" s="9">
        <f t="shared" si="174"/>
        <v>-0.009999999999990905</v>
      </c>
      <c r="AG265" s="9">
        <f t="shared" si="175"/>
        <v>-5213.39999999851</v>
      </c>
      <c r="AH265" s="9">
        <f t="shared" si="176"/>
        <v>-0.010000000000005116</v>
      </c>
      <c r="AI265" s="9">
        <f t="shared" si="177"/>
        <v>399</v>
      </c>
      <c r="AJ265" s="9">
        <f t="shared" si="178"/>
        <v>0.010000000000019327</v>
      </c>
      <c r="AK265" s="9">
        <f t="shared" si="179"/>
        <v>9804.64000000013</v>
      </c>
      <c r="AL265" s="9">
        <f t="shared" si="180"/>
        <v>-0.009999999999990905</v>
      </c>
      <c r="AM265" s="9">
        <f t="shared" si="181"/>
        <v>3014</v>
      </c>
      <c r="AN265" s="9">
        <f t="shared" si="182"/>
        <v>0</v>
      </c>
      <c r="AO265" s="9">
        <f t="shared" si="183"/>
        <v>4591.240000003949</v>
      </c>
      <c r="AP265" s="9">
        <f t="shared" si="184"/>
        <v>0</v>
      </c>
    </row>
    <row r="266" spans="1:23" ht="12" customHeight="1">
      <c r="A266" s="64" t="s">
        <v>27</v>
      </c>
      <c r="B266" s="38" t="s">
        <v>4</v>
      </c>
      <c r="C266" s="26">
        <f>C6+C16+C26+C36+C46+C56+C66+C76+C86+C96+C106+C116+C126+C136+C146+C156+C166+C176+C186+C196+C206+C216+C226+C236+C246+C256</f>
        <v>200433</v>
      </c>
      <c r="D266" s="27">
        <f>C266/C275*100</f>
        <v>21.583661144930236</v>
      </c>
      <c r="E266" s="39">
        <f>E6+E16+E26+E36+E46+E56+E66+E76+E86+E96+E106+E116+E126+E136+E146+E156+E166+E176+E186+E196+E206+E216+E226+E236+E246+E256</f>
        <v>13691365.679999998</v>
      </c>
      <c r="F266" s="27">
        <f>E266/E275*100</f>
        <v>4.231108235389989</v>
      </c>
      <c r="G266" s="26">
        <f>G6+G16+G26+G36+G46+G56+G66+G76+G86+G96+G106+G116+G126+G136+G146+G156+G166+G176+G186+G196+G206+G216+G226+G236+G246+G256</f>
        <v>6867</v>
      </c>
      <c r="H266" s="27">
        <f>G266/G275*100</f>
        <v>20.80404750363548</v>
      </c>
      <c r="I266" s="39">
        <f>I6+I16+I26+I36+I46+I56+I66+I76+I86+I96+I106+I116+I126+I136+I146+I156+I166+I176+I186+I196+I206+I216+I226+I236+I246+I256</f>
        <v>458933.11</v>
      </c>
      <c r="J266" s="27">
        <f>I266/I275*100</f>
        <v>0.44914239132619604</v>
      </c>
      <c r="K266" s="26">
        <f>C266+G266</f>
        <v>207300</v>
      </c>
      <c r="L266" s="27">
        <f>K266/K275*100</f>
        <v>21.55690117205901</v>
      </c>
      <c r="M266" s="39">
        <f>E266+I266</f>
        <v>14150298.789999997</v>
      </c>
      <c r="N266" s="27">
        <f>M266/M275*100</f>
        <v>3.32347604693309</v>
      </c>
      <c r="O266" s="7"/>
      <c r="P266" s="6"/>
      <c r="Q266" s="9">
        <f t="shared" si="191"/>
        <v>0</v>
      </c>
      <c r="R266" s="9">
        <f t="shared" si="192"/>
        <v>0</v>
      </c>
      <c r="U266" s="20"/>
      <c r="W266" s="20"/>
    </row>
    <row r="267" spans="1:23" ht="12">
      <c r="A267" s="65"/>
      <c r="B267" s="40" t="s">
        <v>6</v>
      </c>
      <c r="C267" s="28">
        <f aca="true" t="shared" si="194" ref="C267:C274">C7+C17+C27+C37+C47+C57+C67+C77+C87+C97+C107+C117+C127+C137+C147+C157+C167+C177+C187+C197+C207+C217+C227+C237+C247+C257</f>
        <v>496336</v>
      </c>
      <c r="D267" s="29">
        <f>C267/C275*100</f>
        <v>53.44802521555878</v>
      </c>
      <c r="E267" s="41">
        <f aca="true" t="shared" si="195" ref="E267:E274">E7+E17+E27+E37+E47+E57+E67+E77+E87+E97+E107+E117+E127+E137+E147+E157+E167+E177+E187+E197+E207+E217+E227+E237+E247+E257</f>
        <v>68339771.32</v>
      </c>
      <c r="F267" s="29">
        <f>E267/E275*100</f>
        <v>21.119366467518134</v>
      </c>
      <c r="G267" s="28">
        <f aca="true" t="shared" si="196" ref="G267:G274">G7+G17+G27+G37+G47+G57+G67+G77+G87+G97+G107+G117+G127+G137+G147+G157+G167+G177+G187+G197+G207+G217+G227+G237+G247+G257</f>
        <v>7074</v>
      </c>
      <c r="H267" s="29">
        <f>G267/G275*100</f>
        <v>21.431168201648084</v>
      </c>
      <c r="I267" s="41">
        <f aca="true" t="shared" si="197" ref="I267:I274">I7+I17+I27+I37+I47+I57+I67+I77+I87+I97+I107+I117+I127+I137+I147+I157+I167+I177+I187+I197+I207+I217+I227+I237+I247+I257</f>
        <v>1299283.81</v>
      </c>
      <c r="J267" s="29">
        <f>I267/I275*100</f>
        <v>1.2715653430078535</v>
      </c>
      <c r="K267" s="28">
        <f aca="true" t="shared" si="198" ref="K267:K274">C267+G267</f>
        <v>503410</v>
      </c>
      <c r="L267" s="29">
        <f>K267/K275*100</f>
        <v>52.34905749650858</v>
      </c>
      <c r="M267" s="41">
        <f aca="true" t="shared" si="199" ref="M267:M274">E267+I267</f>
        <v>69639055.13</v>
      </c>
      <c r="N267" s="29">
        <f>M267/M275*100</f>
        <v>16.356102092993893</v>
      </c>
      <c r="O267" s="7"/>
      <c r="P267" s="6"/>
      <c r="Q267" s="9">
        <f t="shared" si="191"/>
        <v>0</v>
      </c>
      <c r="R267" s="9">
        <f t="shared" si="192"/>
        <v>0</v>
      </c>
      <c r="U267" s="20"/>
      <c r="W267" s="20"/>
    </row>
    <row r="268" spans="1:23" ht="12">
      <c r="A268" s="65"/>
      <c r="B268" s="40" t="s">
        <v>7</v>
      </c>
      <c r="C268" s="28">
        <f t="shared" si="194"/>
        <v>107450</v>
      </c>
      <c r="D268" s="29">
        <f>C268/C275*100</f>
        <v>11.570771230399954</v>
      </c>
      <c r="E268" s="41">
        <f t="shared" si="195"/>
        <v>26147271.130000003</v>
      </c>
      <c r="F268" s="29">
        <f>E268/E275*100</f>
        <v>8.08041628547883</v>
      </c>
      <c r="G268" s="28">
        <f t="shared" si="196"/>
        <v>3759</v>
      </c>
      <c r="H268" s="29">
        <f>G268/G275*100</f>
        <v>11.388148327678138</v>
      </c>
      <c r="I268" s="41">
        <f t="shared" si="197"/>
        <v>1074561.3799999997</v>
      </c>
      <c r="J268" s="29">
        <f>I268/I275*100</f>
        <v>1.0516370628390206</v>
      </c>
      <c r="K268" s="28">
        <f t="shared" si="198"/>
        <v>111209</v>
      </c>
      <c r="L268" s="29">
        <f>K268/K275*100</f>
        <v>11.564502761425521</v>
      </c>
      <c r="M268" s="41">
        <f t="shared" si="199"/>
        <v>27221832.51</v>
      </c>
      <c r="N268" s="29">
        <f>M268/M275*100</f>
        <v>6.3935828948393185</v>
      </c>
      <c r="O268" s="7"/>
      <c r="P268" s="6"/>
      <c r="Q268" s="9">
        <f t="shared" si="191"/>
        <v>0</v>
      </c>
      <c r="R268" s="9">
        <f t="shared" si="192"/>
        <v>0</v>
      </c>
      <c r="U268" s="20"/>
      <c r="W268" s="20"/>
    </row>
    <row r="269" spans="1:23" ht="12">
      <c r="A269" s="65"/>
      <c r="B269" s="40" t="s">
        <v>8</v>
      </c>
      <c r="C269" s="28">
        <f t="shared" si="194"/>
        <v>53485</v>
      </c>
      <c r="D269" s="29">
        <f>C269/C275*100</f>
        <v>5.759541175039009</v>
      </c>
      <c r="E269" s="41">
        <f t="shared" si="195"/>
        <v>21402842.109999992</v>
      </c>
      <c r="F269" s="29">
        <f>E269/E275*100</f>
        <v>6.614222688146961</v>
      </c>
      <c r="G269" s="28">
        <f t="shared" si="196"/>
        <v>4342</v>
      </c>
      <c r="H269" s="29">
        <f>G269/G275*100</f>
        <v>13.154386815317498</v>
      </c>
      <c r="I269" s="41">
        <f t="shared" si="197"/>
        <v>1939211.8899999997</v>
      </c>
      <c r="J269" s="29">
        <f>I269/I275*100</f>
        <v>1.897841420861511</v>
      </c>
      <c r="K269" s="28">
        <f t="shared" si="198"/>
        <v>57827</v>
      </c>
      <c r="L269" s="29">
        <f>K269/K275*100</f>
        <v>6.0133667345714255</v>
      </c>
      <c r="M269" s="41">
        <f t="shared" si="199"/>
        <v>23342053.999999993</v>
      </c>
      <c r="N269" s="29">
        <f>M269/M275*100</f>
        <v>5.482340585630752</v>
      </c>
      <c r="O269" s="7"/>
      <c r="P269" s="6"/>
      <c r="Q269" s="9">
        <f t="shared" si="191"/>
        <v>0</v>
      </c>
      <c r="R269" s="9">
        <f t="shared" si="192"/>
        <v>0</v>
      </c>
      <c r="U269" s="20"/>
      <c r="W269" s="20"/>
    </row>
    <row r="270" spans="1:23" ht="12">
      <c r="A270" s="65"/>
      <c r="B270" s="40" t="s">
        <v>9</v>
      </c>
      <c r="C270" s="28">
        <f t="shared" si="194"/>
        <v>33433</v>
      </c>
      <c r="D270" s="29">
        <f>C270/C275*100</f>
        <v>3.60023819959015</v>
      </c>
      <c r="E270" s="41">
        <f t="shared" si="195"/>
        <v>25164962.97000001</v>
      </c>
      <c r="F270" s="29">
        <f>E270/E275*100</f>
        <v>7.776848895445701</v>
      </c>
      <c r="G270" s="28">
        <f t="shared" si="196"/>
        <v>4342</v>
      </c>
      <c r="H270" s="29">
        <f>G270/G275*100</f>
        <v>13.154386815317498</v>
      </c>
      <c r="I270" s="41">
        <f t="shared" si="197"/>
        <v>3633717.3899999997</v>
      </c>
      <c r="J270" s="29">
        <f>I270/I275*100</f>
        <v>3.556196932376885</v>
      </c>
      <c r="K270" s="28">
        <f t="shared" si="198"/>
        <v>37775</v>
      </c>
      <c r="L270" s="29">
        <f>K270/K275*100</f>
        <v>3.9281810987676273</v>
      </c>
      <c r="M270" s="41">
        <f t="shared" si="199"/>
        <v>28798680.36000001</v>
      </c>
      <c r="N270" s="29">
        <f>M270/M275*100</f>
        <v>6.763936633435744</v>
      </c>
      <c r="O270" s="7"/>
      <c r="P270" s="6"/>
      <c r="Q270" s="9">
        <f t="shared" si="191"/>
        <v>0</v>
      </c>
      <c r="R270" s="9">
        <f t="shared" si="192"/>
        <v>0</v>
      </c>
      <c r="U270" s="20"/>
      <c r="W270" s="20"/>
    </row>
    <row r="271" spans="1:23" ht="12">
      <c r="A271" s="65"/>
      <c r="B271" s="40" t="s">
        <v>10</v>
      </c>
      <c r="C271" s="28">
        <f t="shared" si="194"/>
        <v>18542</v>
      </c>
      <c r="D271" s="29">
        <f>C271/C275*100</f>
        <v>1.9966983727694363</v>
      </c>
      <c r="E271" s="41">
        <f t="shared" si="195"/>
        <v>26822221.789999995</v>
      </c>
      <c r="F271" s="29">
        <f>E271/E275*100</f>
        <v>8.28899951689303</v>
      </c>
      <c r="G271" s="28">
        <f t="shared" si="196"/>
        <v>2803</v>
      </c>
      <c r="H271" s="29">
        <f>G271/G275*100</f>
        <v>8.49188075618032</v>
      </c>
      <c r="I271" s="41">
        <f t="shared" si="197"/>
        <v>4515017.789999999</v>
      </c>
      <c r="J271" s="29">
        <f>I271/I275*100</f>
        <v>4.418695977461544</v>
      </c>
      <c r="K271" s="28">
        <f t="shared" si="198"/>
        <v>21345</v>
      </c>
      <c r="L271" s="29">
        <f>K271/K275*100</f>
        <v>2.2196432972387825</v>
      </c>
      <c r="M271" s="41">
        <f t="shared" si="199"/>
        <v>31337239.579999994</v>
      </c>
      <c r="N271" s="29">
        <f>M271/M275*100</f>
        <v>7.360167206839141</v>
      </c>
      <c r="O271" s="7"/>
      <c r="P271" s="6"/>
      <c r="Q271" s="9">
        <f t="shared" si="191"/>
        <v>0</v>
      </c>
      <c r="R271" s="9">
        <f t="shared" si="192"/>
        <v>0</v>
      </c>
      <c r="U271" s="20"/>
      <c r="W271" s="20"/>
    </row>
    <row r="272" spans="1:23" ht="12">
      <c r="A272" s="65"/>
      <c r="B272" s="40" t="s">
        <v>11</v>
      </c>
      <c r="C272" s="28">
        <f t="shared" si="194"/>
        <v>12293</v>
      </c>
      <c r="D272" s="29">
        <f>C272/C275*100</f>
        <v>1.3237737620782377</v>
      </c>
      <c r="E272" s="41">
        <f t="shared" si="195"/>
        <v>38006065.480000004</v>
      </c>
      <c r="F272" s="29">
        <f>E272/E275*100</f>
        <v>11.74519623576362</v>
      </c>
      <c r="G272" s="28">
        <f t="shared" si="196"/>
        <v>1961</v>
      </c>
      <c r="H272" s="29">
        <f>G272/G275*100</f>
        <v>5.940984003877848</v>
      </c>
      <c r="I272" s="41">
        <f t="shared" si="197"/>
        <v>6641058.8100000005</v>
      </c>
      <c r="J272" s="29">
        <f>I272/I275*100</f>
        <v>6.499380780918819</v>
      </c>
      <c r="K272" s="28">
        <f t="shared" si="198"/>
        <v>14254</v>
      </c>
      <c r="L272" s="29">
        <f>K272/K275*100</f>
        <v>1.48225793201413</v>
      </c>
      <c r="M272" s="41">
        <f t="shared" si="199"/>
        <v>44647124.29000001</v>
      </c>
      <c r="N272" s="29">
        <f>M272/M275*100</f>
        <v>10.48625547377997</v>
      </c>
      <c r="O272" s="7"/>
      <c r="P272" s="6"/>
      <c r="Q272" s="9">
        <f t="shared" si="191"/>
        <v>0</v>
      </c>
      <c r="R272" s="9">
        <f t="shared" si="192"/>
        <v>0</v>
      </c>
      <c r="T272" s="2">
        <v>54914</v>
      </c>
      <c r="U272" s="20"/>
      <c r="W272" s="20"/>
    </row>
    <row r="273" spans="1:23" ht="12">
      <c r="A273" s="65"/>
      <c r="B273" s="40" t="s">
        <v>12</v>
      </c>
      <c r="C273" s="28">
        <f t="shared" si="194"/>
        <v>3880</v>
      </c>
      <c r="D273" s="29">
        <f>C273/C275*100</f>
        <v>0.4178184492689792</v>
      </c>
      <c r="E273" s="41">
        <f t="shared" si="195"/>
        <v>26650408.300000004</v>
      </c>
      <c r="F273" s="29">
        <f>E273/E275*100</f>
        <v>8.235903172125028</v>
      </c>
      <c r="G273" s="28">
        <f t="shared" si="196"/>
        <v>778</v>
      </c>
      <c r="H273" s="29">
        <f>G273/G275*100</f>
        <v>2.3570043625787687</v>
      </c>
      <c r="I273" s="41">
        <f t="shared" si="197"/>
        <v>5757071.460000001</v>
      </c>
      <c r="J273" s="29">
        <f>I273/I275*100</f>
        <v>5.634252108286968</v>
      </c>
      <c r="K273" s="28">
        <f t="shared" si="198"/>
        <v>4658</v>
      </c>
      <c r="L273" s="29">
        <f>K273/K275*100</f>
        <v>0.4843803456799367</v>
      </c>
      <c r="M273" s="41">
        <f t="shared" si="199"/>
        <v>32407479.760000005</v>
      </c>
      <c r="N273" s="29">
        <f>M273/M275*100</f>
        <v>7.611534167740988</v>
      </c>
      <c r="O273" s="7"/>
      <c r="P273" s="6"/>
      <c r="Q273" s="9">
        <f t="shared" si="191"/>
        <v>0</v>
      </c>
      <c r="R273" s="9">
        <f>E273+I273-M273</f>
        <v>0</v>
      </c>
      <c r="U273" s="20"/>
      <c r="W273" s="20"/>
    </row>
    <row r="274" spans="1:23" ht="12">
      <c r="A274" s="65"/>
      <c r="B274" s="42" t="s">
        <v>13</v>
      </c>
      <c r="C274" s="30">
        <f t="shared" si="194"/>
        <v>2781</v>
      </c>
      <c r="D274" s="31">
        <f>C274/C275*100</f>
        <v>0.29947245036521425</v>
      </c>
      <c r="E274" s="43">
        <f t="shared" si="195"/>
        <v>77363260.52000001</v>
      </c>
      <c r="F274" s="31">
        <f>E274/E275*100</f>
        <v>23.90793850323873</v>
      </c>
      <c r="G274" s="30">
        <f t="shared" si="196"/>
        <v>1082</v>
      </c>
      <c r="H274" s="31">
        <f>G274/G275*100</f>
        <v>3.277993213766359</v>
      </c>
      <c r="I274" s="43">
        <f t="shared" si="197"/>
        <v>76861014.00999999</v>
      </c>
      <c r="J274" s="31">
        <f>I274/I275*100</f>
        <v>75.2212879829212</v>
      </c>
      <c r="K274" s="30">
        <f t="shared" si="198"/>
        <v>3863</v>
      </c>
      <c r="L274" s="31">
        <f>K274/K275*100</f>
        <v>0.4017091617349926</v>
      </c>
      <c r="M274" s="43">
        <f t="shared" si="199"/>
        <v>154224274.53</v>
      </c>
      <c r="N274" s="31">
        <f>M274/M275*100</f>
        <v>36.22260489780712</v>
      </c>
      <c r="O274" s="7">
        <f>SUM(C266:C271)</f>
        <v>909679</v>
      </c>
      <c r="P274" s="6">
        <f>SUM(E266:E271)</f>
        <v>181568434.99999997</v>
      </c>
      <c r="Q274" s="9">
        <f t="shared" si="191"/>
        <v>0</v>
      </c>
      <c r="R274" s="9">
        <f t="shared" si="192"/>
        <v>0</v>
      </c>
      <c r="U274" s="20"/>
      <c r="W274" s="20"/>
    </row>
    <row r="275" spans="1:18" ht="12">
      <c r="A275" s="66"/>
      <c r="B275" s="8" t="s">
        <v>14</v>
      </c>
      <c r="C275" s="33">
        <f>SUM(C266:C274)</f>
        <v>928633</v>
      </c>
      <c r="D275" s="32">
        <f aca="true" t="shared" si="200" ref="D275:N275">SUM(D266:D274)</f>
        <v>99.99999999999999</v>
      </c>
      <c r="E275" s="46">
        <f>SUM(E266:E274)</f>
        <v>323588169.29999995</v>
      </c>
      <c r="F275" s="32">
        <f t="shared" si="200"/>
        <v>100.00000000000001</v>
      </c>
      <c r="G275" s="33">
        <f>SUM(G266:G274)</f>
        <v>33008</v>
      </c>
      <c r="H275" s="32">
        <f t="shared" si="200"/>
        <v>99.99999999999999</v>
      </c>
      <c r="I275" s="46">
        <f>SUM(I266:I274)</f>
        <v>102179869.64999999</v>
      </c>
      <c r="J275" s="32">
        <f t="shared" si="200"/>
        <v>100</v>
      </c>
      <c r="K275" s="33">
        <f>SUM(K266:K274)</f>
        <v>961641</v>
      </c>
      <c r="L275" s="32">
        <f t="shared" si="200"/>
        <v>100</v>
      </c>
      <c r="M275" s="46">
        <f>SUM(M266:M274)</f>
        <v>425768038.9499999</v>
      </c>
      <c r="N275" s="32">
        <f t="shared" si="200"/>
        <v>100.00000000000003</v>
      </c>
      <c r="O275" s="7">
        <f>C272+C273+C274</f>
        <v>18954</v>
      </c>
      <c r="P275" s="6">
        <f>E272+E273+E274</f>
        <v>142019734.3</v>
      </c>
      <c r="Q275" s="9">
        <f t="shared" si="191"/>
        <v>0</v>
      </c>
      <c r="R275" s="9">
        <f t="shared" si="192"/>
        <v>0</v>
      </c>
    </row>
    <row r="276" spans="1:2" ht="12">
      <c r="A276" s="10"/>
      <c r="B276" s="22"/>
    </row>
    <row r="277" spans="1:16" ht="12">
      <c r="A277" s="2" t="s">
        <v>92</v>
      </c>
      <c r="B277" s="52"/>
      <c r="O277" s="9">
        <f>SUM(G266:G271)</f>
        <v>29187</v>
      </c>
      <c r="P277" s="9">
        <f>SUM(I266:I271)</f>
        <v>12920725.369999997</v>
      </c>
    </row>
    <row r="278" spans="1:16" ht="12">
      <c r="A278" s="2" t="s">
        <v>73</v>
      </c>
      <c r="O278" s="9">
        <f>G272+G273+G274</f>
        <v>3821</v>
      </c>
      <c r="P278" s="9">
        <f>I272+I273+I274</f>
        <v>89259144.27999999</v>
      </c>
    </row>
    <row r="279" spans="1:2" ht="12">
      <c r="A279" s="2" t="s">
        <v>74</v>
      </c>
      <c r="B279" s="16"/>
    </row>
    <row r="280" ht="12">
      <c r="A280" s="2" t="s">
        <v>75</v>
      </c>
    </row>
    <row r="281" ht="12">
      <c r="O281" s="2">
        <f>M275/1000</f>
        <v>425768.0389499999</v>
      </c>
    </row>
    <row r="283" spans="3:13" ht="12">
      <c r="C283" s="9">
        <f>SUM(C6,C16,C26,C36,C46,C56,C66,C76,C86,C96,C106,C116,C126,C136,C146,C156,C166,C176,C186,C196,C206,C216,C226,C236,C246,C256,-C266)</f>
        <v>0</v>
      </c>
      <c r="E283" s="9">
        <f aca="true" t="shared" si="201" ref="E283:E292">SUM(E6,E16,E26,E36,E46,E56,E66,E76,E86,E96,E106,E116,E126,E136,E146,E156,E166,E176,E186,E196,E206,E216,E226,E236,E246,E256,-E266)</f>
        <v>0</v>
      </c>
      <c r="G283" s="9">
        <f aca="true" t="shared" si="202" ref="G283:G292">SUM(G6,G16,G26,G36,G46,G56,G66,G76,G86,G96,G106,G116,G126,G136,G146,G156,G166,G176,G186,G196,G206,G216,G226,G236,G246,G256,-G266)</f>
        <v>0</v>
      </c>
      <c r="I283" s="9">
        <f>SUM(I6,I16,I26,I36,I46,I56,I66,I76,I86,I96,I106,I116,I126,I136,I146,I156,I166,I176,I186,I196,I206,I216,I226,I236,I246,I256,-I266)</f>
        <v>0</v>
      </c>
      <c r="K283" s="9">
        <f>SUM(K6,K16,K26,K36,K46,K56,K66,K76,K86,K96,K106,K116,K126,K136,K146,K156,K166,K176,K186,K196,K206,K216,K226,K236,K246,K256,-K266)</f>
        <v>0</v>
      </c>
      <c r="M283" s="17">
        <f>SUM(M6,M16,M26,M36,M46,M56,M66,M76,M86,M96,M106,M116,M126,M136,M146,M156,M166,M176,M186,M196,M206,M216,M226,M236,M246,M256,-M266)</f>
        <v>0</v>
      </c>
    </row>
    <row r="284" spans="3:13" ht="12">
      <c r="C284" s="9">
        <f aca="true" t="shared" si="203" ref="C284:C291">SUM(C7,C17,C27,C37,C47,C57,C67,C77,C87,C97,C107,C117,C127,C137,C147,C157,C167,C177,C187,C197,C207,C217,C227,C237,C247,C257,-C267)</f>
        <v>0</v>
      </c>
      <c r="E284" s="9">
        <f t="shared" si="201"/>
        <v>0</v>
      </c>
      <c r="G284" s="9">
        <f t="shared" si="202"/>
        <v>0</v>
      </c>
      <c r="I284" s="9">
        <f>SUM(I7,I17,I27,I37,I47,I57,I67,I77,I87,I97,I107,I117,I127,I137,I147,I157,I167,I177,I187,I197,I207,I217,I227,I237,I247,I257,-I267)</f>
        <v>0</v>
      </c>
      <c r="K284" s="9">
        <f aca="true" t="shared" si="204" ref="K284:K292">SUM(K7,K17,K27,K37,K47,K57,K67,K77,K87,K97,K107,K117,K127,K137,K147,K157,K167,K177,K187,K197,K207,K217,K227,K237,K247,K257,-K267)</f>
        <v>0</v>
      </c>
      <c r="M284" s="17">
        <f aca="true" t="shared" si="205" ref="M284:M292">SUM(M7,M17,M27,M37,M47,M57,M67,M77,M87,M97,M107,M117,M127,M137,M147,M157,M167,M177,M187,M197,M207,M217,M227,M237,M247,M257,-M267)</f>
        <v>0</v>
      </c>
    </row>
    <row r="285" spans="3:13" ht="12">
      <c r="C285" s="9">
        <f t="shared" si="203"/>
        <v>0</v>
      </c>
      <c r="E285" s="9">
        <f t="shared" si="201"/>
        <v>0</v>
      </c>
      <c r="G285" s="9">
        <f t="shared" si="202"/>
        <v>0</v>
      </c>
      <c r="I285" s="9">
        <f aca="true" t="shared" si="206" ref="I285:I291">SUM(I8,I18,I28,I38,I48,I58,I68,I78,I88,I98,I108,I118,I128,I138,I148,I158,I168,I178,I188,I198,I208,I218,I228,I238,I248,I258,-I268)</f>
        <v>0</v>
      </c>
      <c r="K285" s="9">
        <f t="shared" si="204"/>
        <v>0</v>
      </c>
      <c r="M285" s="17">
        <f t="shared" si="205"/>
        <v>0</v>
      </c>
    </row>
    <row r="286" spans="3:13" ht="12">
      <c r="C286" s="9">
        <f t="shared" si="203"/>
        <v>0</v>
      </c>
      <c r="E286" s="9">
        <f t="shared" si="201"/>
        <v>0</v>
      </c>
      <c r="G286" s="9">
        <f t="shared" si="202"/>
        <v>0</v>
      </c>
      <c r="I286" s="9">
        <f t="shared" si="206"/>
        <v>0</v>
      </c>
      <c r="K286" s="9">
        <f t="shared" si="204"/>
        <v>0</v>
      </c>
      <c r="M286" s="17">
        <f t="shared" si="205"/>
        <v>0</v>
      </c>
    </row>
    <row r="287" spans="3:13" ht="12">
      <c r="C287" s="9">
        <f t="shared" si="203"/>
        <v>0</v>
      </c>
      <c r="E287" s="9">
        <f t="shared" si="201"/>
        <v>0</v>
      </c>
      <c r="G287" s="9">
        <f t="shared" si="202"/>
        <v>0</v>
      </c>
      <c r="I287" s="9">
        <f t="shared" si="206"/>
        <v>0</v>
      </c>
      <c r="K287" s="9">
        <f t="shared" si="204"/>
        <v>0</v>
      </c>
      <c r="M287" s="17">
        <f t="shared" si="205"/>
        <v>0</v>
      </c>
    </row>
    <row r="288" spans="3:13" ht="12">
      <c r="C288" s="9">
        <f t="shared" si="203"/>
        <v>0</v>
      </c>
      <c r="E288" s="9">
        <f t="shared" si="201"/>
        <v>0</v>
      </c>
      <c r="G288" s="9">
        <f t="shared" si="202"/>
        <v>0</v>
      </c>
      <c r="I288" s="9">
        <f t="shared" si="206"/>
        <v>0</v>
      </c>
      <c r="K288" s="9">
        <f t="shared" si="204"/>
        <v>0</v>
      </c>
      <c r="M288" s="17">
        <f t="shared" si="205"/>
        <v>0</v>
      </c>
    </row>
    <row r="289" spans="3:13" ht="12">
      <c r="C289" s="9">
        <f t="shared" si="203"/>
        <v>0</v>
      </c>
      <c r="E289" s="9">
        <f t="shared" si="201"/>
        <v>0</v>
      </c>
      <c r="G289" s="9">
        <f t="shared" si="202"/>
        <v>0</v>
      </c>
      <c r="I289" s="9">
        <f t="shared" si="206"/>
        <v>0</v>
      </c>
      <c r="K289" s="9">
        <f t="shared" si="204"/>
        <v>0</v>
      </c>
      <c r="M289" s="17">
        <f t="shared" si="205"/>
        <v>0</v>
      </c>
    </row>
    <row r="290" spans="3:13" ht="12">
      <c r="C290" s="9">
        <f t="shared" si="203"/>
        <v>0</v>
      </c>
      <c r="E290" s="9">
        <f t="shared" si="201"/>
        <v>0</v>
      </c>
      <c r="G290" s="9">
        <f t="shared" si="202"/>
        <v>0</v>
      </c>
      <c r="I290" s="9">
        <f t="shared" si="206"/>
        <v>0</v>
      </c>
      <c r="K290" s="9">
        <f t="shared" si="204"/>
        <v>0</v>
      </c>
      <c r="M290" s="17">
        <f t="shared" si="205"/>
        <v>0</v>
      </c>
    </row>
    <row r="291" spans="3:13" ht="12">
      <c r="C291" s="9">
        <f t="shared" si="203"/>
        <v>0</v>
      </c>
      <c r="E291" s="9">
        <f t="shared" si="201"/>
        <v>0</v>
      </c>
      <c r="G291" s="9">
        <f t="shared" si="202"/>
        <v>0</v>
      </c>
      <c r="I291" s="9">
        <f t="shared" si="206"/>
        <v>0</v>
      </c>
      <c r="K291" s="9">
        <f t="shared" si="204"/>
        <v>0</v>
      </c>
      <c r="M291" s="17">
        <f t="shared" si="205"/>
        <v>0</v>
      </c>
    </row>
    <row r="292" spans="3:13" ht="12">
      <c r="C292" s="9">
        <f>SUM(C15,C25,C35,C45,C55,C65,C75,C85,C95,C105,C115,C125,C135,C145,C155,C165,C175,C185,C195,C205,C215,C225,C235,C245,C255,C265,-C275)</f>
        <v>0</v>
      </c>
      <c r="E292" s="9">
        <f t="shared" si="201"/>
        <v>0</v>
      </c>
      <c r="G292" s="9">
        <f t="shared" si="202"/>
        <v>0</v>
      </c>
      <c r="I292" s="9">
        <f>SUM(I15,I25,I35,I45,I55,I65,I75,I85,I95,I105,I115,I125,I135,I145,I155,I165,I175,I185,I195,I205,I215,I225,I235,I245,I255,I265,-I275)</f>
        <v>0</v>
      </c>
      <c r="K292" s="9">
        <f t="shared" si="204"/>
        <v>0</v>
      </c>
      <c r="M292" s="17">
        <f t="shared" si="205"/>
        <v>0</v>
      </c>
    </row>
    <row r="293" ht="12">
      <c r="C293" s="9"/>
    </row>
    <row r="294" spans="2:9" ht="12">
      <c r="B294" s="2" t="s">
        <v>86</v>
      </c>
      <c r="C294" s="24">
        <f>SUM(C266:C271)</f>
        <v>909679</v>
      </c>
      <c r="D294" s="16"/>
      <c r="E294" s="24">
        <f>SUM(E266:E271)/1000</f>
        <v>181568.43499999997</v>
      </c>
      <c r="F294" s="16"/>
      <c r="G294" s="24">
        <f>SUM(G266:G271)</f>
        <v>29187</v>
      </c>
      <c r="H294" s="16"/>
      <c r="I294" s="24">
        <f>SUM(I266:I271)/1000</f>
        <v>12920.725369999996</v>
      </c>
    </row>
    <row r="295" spans="2:9" ht="12">
      <c r="B295" s="2" t="s">
        <v>87</v>
      </c>
      <c r="C295" s="24">
        <f>C272+C273+C274</f>
        <v>18954</v>
      </c>
      <c r="D295" s="16"/>
      <c r="E295" s="24">
        <f>(E272+E273+E274)/1000</f>
        <v>142019.7343</v>
      </c>
      <c r="F295" s="16"/>
      <c r="G295" s="24">
        <f>G272+G273+G274</f>
        <v>3821</v>
      </c>
      <c r="H295" s="16"/>
      <c r="I295" s="24">
        <f>(I272+I273+I274)/1000</f>
        <v>89259.14428</v>
      </c>
    </row>
    <row r="296" spans="3:9" ht="12">
      <c r="C296" s="9">
        <f>SUM(C294:C295)</f>
        <v>928633</v>
      </c>
      <c r="E296" s="9">
        <f>SUM(E294:E295)</f>
        <v>323588.16929999995</v>
      </c>
      <c r="G296" s="9">
        <f>SUM(G294:G295)</f>
        <v>33008</v>
      </c>
      <c r="I296" s="9">
        <f>SUM(I294:I295)</f>
        <v>102179.86965</v>
      </c>
    </row>
  </sheetData>
  <sheetProtection/>
  <mergeCells count="34">
    <mergeCell ref="O4:P4"/>
    <mergeCell ref="A266:A275"/>
    <mergeCell ref="A206:A215"/>
    <mergeCell ref="A216:A225"/>
    <mergeCell ref="A226:A235"/>
    <mergeCell ref="A236:A245"/>
    <mergeCell ref="A186:A195"/>
    <mergeCell ref="A196:A205"/>
    <mergeCell ref="A246:A255"/>
    <mergeCell ref="A256:A265"/>
    <mergeCell ref="A146:A155"/>
    <mergeCell ref="A156:A165"/>
    <mergeCell ref="A26:A35"/>
    <mergeCell ref="A36:A45"/>
    <mergeCell ref="A46:A55"/>
    <mergeCell ref="A56:A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126:A135"/>
    <mergeCell ref="A136:A145"/>
    <mergeCell ref="A6:A15"/>
    <mergeCell ref="A16:A25"/>
    <mergeCell ref="A1:N1"/>
    <mergeCell ref="A3:N3"/>
    <mergeCell ref="A4:B5"/>
    <mergeCell ref="C4:F4"/>
    <mergeCell ref="G4:J4"/>
    <mergeCell ref="K4:N4"/>
  </mergeCells>
  <printOptions/>
  <pageMargins left="0.5905511811023623" right="0.3937007874015748" top="0.3937007874015748" bottom="0.5905511811023623" header="0.5118110236220472" footer="0.4724409448818898"/>
  <pageSetup firstPageNumber="150" useFirstPageNumber="1" horizontalDpi="300" verticalDpi="300" orientation="portrait" paperSize="9" r:id="rId1"/>
  <headerFooter scaleWithDoc="0"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72:D274 D267:D271 J267:J274 J266 H267:H274 D266 L266:M266 F267:F274 I266:I274 K265:K274 E266:E274 F266 G266:G274 L267:L274 H266 M267:M274 M15 K15 L6:L14 K16:K26 M16:M25 L16:L24 K29:K34 M26 L26 M36:M45 K35:K45 K46:N54 L36:L44 N55 L55 K56:M64 K55 M55 K65:M74 K75:M84 K85:M94 K95:M104 K105:M114 K115:M124 K125:M134 K136:M144 K145:M155 K156:M164 K165:M174 K175:M184 K185:M194 K195:M204 K205:M214 K215:M224 K225:M234 K235:M244 K245:M254 K255:M264 M265 M29:M35 L29:L34 L27:L28 K28 K27 M28 M27 K135:L135 K6 K7: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2023-10-26T02:11:10Z</cp:lastPrinted>
  <dcterms:created xsi:type="dcterms:W3CDTF">2000-08-18T02:37:48Z</dcterms:created>
  <dcterms:modified xsi:type="dcterms:W3CDTF">2023-11-20T16:02:04Z</dcterms:modified>
  <cp:category/>
  <cp:version/>
  <cp:contentType/>
  <cp:contentStatus/>
</cp:coreProperties>
</file>