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96" windowWidth="14988" windowHeight="7188" activeTab="0"/>
  </bookViews>
  <sheets>
    <sheet name="表1-3-1" sheetId="1" r:id="rId1"/>
    <sheet name="表1-3-1-2" sheetId="2" r:id="rId2"/>
  </sheets>
  <definedNames>
    <definedName name="_xlnm.Print_Area" localSheetId="0">'表1-3-1'!$A$1:$K$47</definedName>
  </definedNames>
  <calcPr fullCalcOnLoad="1"/>
</workbook>
</file>

<file path=xl/sharedStrings.xml><?xml version="1.0" encoding="utf-8"?>
<sst xmlns="http://schemas.openxmlformats.org/spreadsheetml/2006/main" count="44" uniqueCount="27">
  <si>
    <t>表１－３－１　都内の新規分譲マンションの動向</t>
  </si>
  <si>
    <t>年</t>
  </si>
  <si>
    <t>都</t>
  </si>
  <si>
    <t>元</t>
  </si>
  <si>
    <t>１㎡当たり平均単価</t>
  </si>
  <si>
    <t>平均単価の対前年上昇率</t>
  </si>
  <si>
    <t>区 部</t>
  </si>
  <si>
    <t>多 摩</t>
  </si>
  <si>
    <t>供 給 戸 数</t>
  </si>
  <si>
    <t>区 部</t>
  </si>
  <si>
    <t>多 摩</t>
  </si>
  <si>
    <t>１戸当たり平均住戸専有面積</t>
  </si>
  <si>
    <t>１戸当たり平均住戸価格</t>
  </si>
  <si>
    <t>平均住戸価格の対前年上昇率</t>
  </si>
  <si>
    <t>（万円）</t>
  </si>
  <si>
    <t>（㎡）</t>
  </si>
  <si>
    <t>（単位：戸）</t>
  </si>
  <si>
    <t>（％）</t>
  </si>
  <si>
    <t>（万円／㎡）</t>
  </si>
  <si>
    <t>（単位：％）</t>
  </si>
  <si>
    <t>2</t>
  </si>
  <si>
    <t>3</t>
  </si>
  <si>
    <t>4</t>
  </si>
  <si>
    <t>5</t>
  </si>
  <si>
    <t>6</t>
  </si>
  <si>
    <t>7</t>
  </si>
  <si>
    <t>（注）株式会社不動産経済研究所資料から作成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</si>
</sst>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.0"/>
    <numFmt numFmtId="187" formatCode="0.00_);[Red]\(0.00\)"/>
    <numFmt numFmtId="188" formatCode="0.00_ "/>
    <numFmt numFmtId="189" formatCode="#,##0.00_);[Red]\(#,##0.00\)"/>
    <numFmt numFmtId="190" formatCode="#,##0_);[Red]\(#,##0\)"/>
    <numFmt numFmtId="191" formatCode="#,##0.000"/>
    <numFmt numFmtId="192" formatCode="0.00000_ "/>
    <numFmt numFmtId="193" formatCode="0.0000_ "/>
    <numFmt numFmtId="194" formatCode="0.000_ "/>
    <numFmt numFmtId="195" formatCode="0.0_ "/>
    <numFmt numFmtId="196" formatCode="0.000000_ "/>
    <numFmt numFmtId="197" formatCode="0_ 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185" fontId="10" fillId="33" borderId="10" xfId="0" applyNumberFormat="1" applyFont="1" applyFill="1" applyBorder="1" applyAlignment="1">
      <alignment vertical="center"/>
    </xf>
    <xf numFmtId="186" fontId="10" fillId="33" borderId="10" xfId="0" applyNumberFormat="1" applyFont="1" applyFill="1" applyBorder="1" applyAlignment="1">
      <alignment vertical="center"/>
    </xf>
    <xf numFmtId="185" fontId="10" fillId="33" borderId="1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85" fontId="10" fillId="34" borderId="10" xfId="0" applyNumberFormat="1" applyFont="1" applyFill="1" applyBorder="1" applyAlignment="1">
      <alignment horizontal="right" vertical="center"/>
    </xf>
    <xf numFmtId="0" fontId="0" fillId="34" borderId="10" xfId="0" applyNumberFormat="1" applyFill="1" applyBorder="1" applyAlignment="1" quotePrefix="1">
      <alignment horizontal="center" vertical="center"/>
    </xf>
    <xf numFmtId="3" fontId="10" fillId="34" borderId="10" xfId="0" applyNumberFormat="1" applyFont="1" applyFill="1" applyBorder="1" applyAlignment="1">
      <alignment vertical="center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"/>
    </sheetView>
  </sheetViews>
  <sheetFormatPr defaultColWidth="9.00390625" defaultRowHeight="12.75"/>
  <cols>
    <col min="1" max="1" width="5.625" style="0" customWidth="1"/>
    <col min="2" max="10" width="9.625" style="0" customWidth="1"/>
    <col min="11" max="11" width="0.5" style="0" customWidth="1"/>
    <col min="12" max="12" width="4.50390625" style="0" customWidth="1"/>
    <col min="13" max="15" width="9.625" style="0" customWidth="1"/>
  </cols>
  <sheetData>
    <row r="1" ht="14.25">
      <c r="A1" s="2" t="s">
        <v>0</v>
      </c>
    </row>
    <row r="2" ht="12.75" customHeight="1"/>
    <row r="3" spans="3:12" ht="12" customHeight="1">
      <c r="C3" s="47" t="s">
        <v>16</v>
      </c>
      <c r="D3" s="47"/>
      <c r="G3" s="25" t="s">
        <v>15</v>
      </c>
      <c r="J3" s="25" t="s">
        <v>14</v>
      </c>
      <c r="K3" s="6"/>
      <c r="L3" s="6"/>
    </row>
    <row r="4" spans="1:15" ht="11.25" customHeight="1">
      <c r="A4" s="18"/>
      <c r="B4" s="46" t="s">
        <v>8</v>
      </c>
      <c r="C4" s="46"/>
      <c r="D4" s="46"/>
      <c r="E4" s="46" t="s">
        <v>11</v>
      </c>
      <c r="F4" s="46"/>
      <c r="G4" s="46"/>
      <c r="H4" s="46" t="s">
        <v>12</v>
      </c>
      <c r="I4" s="46"/>
      <c r="J4" s="46"/>
      <c r="K4" s="8"/>
      <c r="L4" s="49"/>
      <c r="M4" s="49"/>
      <c r="N4" s="49"/>
      <c r="O4" s="3"/>
    </row>
    <row r="5" spans="1:15" ht="11.25" customHeight="1">
      <c r="A5" s="17" t="s">
        <v>1</v>
      </c>
      <c r="B5" s="13" t="s">
        <v>6</v>
      </c>
      <c r="C5" s="13" t="s">
        <v>7</v>
      </c>
      <c r="D5" s="13" t="s">
        <v>2</v>
      </c>
      <c r="E5" s="13" t="s">
        <v>6</v>
      </c>
      <c r="F5" s="13" t="s">
        <v>7</v>
      </c>
      <c r="G5" s="13" t="s">
        <v>2</v>
      </c>
      <c r="H5" s="13" t="s">
        <v>6</v>
      </c>
      <c r="I5" s="13" t="s">
        <v>7</v>
      </c>
      <c r="J5" s="13" t="s">
        <v>2</v>
      </c>
      <c r="K5" s="8"/>
      <c r="L5" s="8"/>
      <c r="M5" s="8"/>
      <c r="N5" s="8"/>
      <c r="O5" s="3"/>
    </row>
    <row r="6" spans="1:15" ht="11.25" customHeight="1">
      <c r="A6" s="14">
        <v>58</v>
      </c>
      <c r="B6" s="27">
        <v>22505</v>
      </c>
      <c r="C6" s="27">
        <v>4307</v>
      </c>
      <c r="D6" s="27">
        <v>26812</v>
      </c>
      <c r="E6" s="28">
        <v>49.79</v>
      </c>
      <c r="F6" s="28">
        <v>59.33</v>
      </c>
      <c r="G6" s="28">
        <v>51.32</v>
      </c>
      <c r="H6" s="27">
        <v>2647</v>
      </c>
      <c r="I6" s="27">
        <v>2585</v>
      </c>
      <c r="J6" s="27">
        <v>2637</v>
      </c>
      <c r="K6" s="9"/>
      <c r="L6" s="9"/>
      <c r="M6" s="9"/>
      <c r="N6" s="9"/>
      <c r="O6" s="3"/>
    </row>
    <row r="7" spans="1:15" ht="11.25" customHeight="1">
      <c r="A7" s="14">
        <v>59</v>
      </c>
      <c r="B7" s="27">
        <v>18314</v>
      </c>
      <c r="C7" s="27">
        <v>3413</v>
      </c>
      <c r="D7" s="27">
        <v>21727</v>
      </c>
      <c r="E7" s="28">
        <v>53.96</v>
      </c>
      <c r="F7" s="28">
        <v>61.68</v>
      </c>
      <c r="G7" s="28">
        <v>55.17</v>
      </c>
      <c r="H7" s="27">
        <v>2744</v>
      </c>
      <c r="I7" s="27">
        <v>2518</v>
      </c>
      <c r="J7" s="27">
        <v>2709</v>
      </c>
      <c r="K7" s="9"/>
      <c r="L7" s="9"/>
      <c r="M7" s="9"/>
      <c r="N7" s="9"/>
      <c r="O7" s="3"/>
    </row>
    <row r="8" spans="1:15" ht="11.25" customHeight="1">
      <c r="A8" s="14">
        <v>60</v>
      </c>
      <c r="B8" s="27">
        <v>13743</v>
      </c>
      <c r="C8" s="27">
        <v>3317</v>
      </c>
      <c r="D8" s="27">
        <v>17060</v>
      </c>
      <c r="E8" s="28">
        <v>56.24</v>
      </c>
      <c r="F8" s="28">
        <v>61.51</v>
      </c>
      <c r="G8" s="28">
        <v>57.27</v>
      </c>
      <c r="H8" s="27">
        <v>3016</v>
      </c>
      <c r="I8" s="27">
        <v>2545</v>
      </c>
      <c r="J8" s="27">
        <v>2924</v>
      </c>
      <c r="K8" s="9"/>
      <c r="L8" s="9"/>
      <c r="M8" s="9"/>
      <c r="N8" s="9"/>
      <c r="O8" s="3"/>
    </row>
    <row r="9" spans="1:15" ht="11.25" customHeight="1">
      <c r="A9" s="14">
        <v>61</v>
      </c>
      <c r="B9" s="27">
        <v>10021</v>
      </c>
      <c r="C9" s="27">
        <v>2285</v>
      </c>
      <c r="D9" s="27">
        <v>12306</v>
      </c>
      <c r="E9" s="28">
        <v>59.31</v>
      </c>
      <c r="F9" s="28">
        <v>63.96</v>
      </c>
      <c r="G9" s="28">
        <v>60.18</v>
      </c>
      <c r="H9" s="27">
        <v>3313</v>
      </c>
      <c r="I9" s="27">
        <v>2713</v>
      </c>
      <c r="J9" s="27">
        <v>3201</v>
      </c>
      <c r="K9" s="9"/>
      <c r="L9" s="9"/>
      <c r="M9" s="9"/>
      <c r="N9" s="9"/>
      <c r="O9" s="3"/>
    </row>
    <row r="10" spans="1:15" ht="11.25" customHeight="1">
      <c r="A10" s="14">
        <v>62</v>
      </c>
      <c r="B10" s="27">
        <v>9277</v>
      </c>
      <c r="C10" s="27">
        <v>2769</v>
      </c>
      <c r="D10" s="27">
        <v>12046</v>
      </c>
      <c r="E10" s="28">
        <v>54.41</v>
      </c>
      <c r="F10" s="28">
        <v>63.42</v>
      </c>
      <c r="G10" s="28">
        <v>56.48</v>
      </c>
      <c r="H10" s="27">
        <v>4791</v>
      </c>
      <c r="I10" s="27">
        <v>3378</v>
      </c>
      <c r="J10" s="27">
        <v>4466</v>
      </c>
      <c r="K10" s="9"/>
      <c r="L10" s="9"/>
      <c r="M10" s="9"/>
      <c r="N10" s="9"/>
      <c r="O10" s="3"/>
    </row>
    <row r="11" spans="1:15" ht="11.25" customHeight="1">
      <c r="A11" s="14">
        <v>63</v>
      </c>
      <c r="B11" s="27">
        <v>5824</v>
      </c>
      <c r="C11" s="27">
        <v>2377</v>
      </c>
      <c r="D11" s="27">
        <v>8201</v>
      </c>
      <c r="E11" s="28">
        <v>57.19</v>
      </c>
      <c r="F11" s="28">
        <v>77.5</v>
      </c>
      <c r="G11" s="28">
        <v>63.07</v>
      </c>
      <c r="H11" s="27">
        <v>7183</v>
      </c>
      <c r="I11" s="27">
        <v>5219</v>
      </c>
      <c r="J11" s="27">
        <v>6613</v>
      </c>
      <c r="K11" s="9"/>
      <c r="L11" s="9"/>
      <c r="M11" s="9"/>
      <c r="N11" s="9"/>
      <c r="O11" s="3"/>
    </row>
    <row r="12" spans="1:15" ht="11.25" customHeight="1">
      <c r="A12" s="14" t="s">
        <v>3</v>
      </c>
      <c r="B12" s="27">
        <v>6794</v>
      </c>
      <c r="C12" s="27">
        <v>2426</v>
      </c>
      <c r="D12" s="27">
        <v>9220</v>
      </c>
      <c r="E12" s="28">
        <v>56.5</v>
      </c>
      <c r="F12" s="28">
        <v>59.74</v>
      </c>
      <c r="G12" s="28">
        <v>57.35</v>
      </c>
      <c r="H12" s="27">
        <v>8125</v>
      </c>
      <c r="I12" s="27">
        <v>5140</v>
      </c>
      <c r="J12" s="27">
        <v>7340</v>
      </c>
      <c r="K12" s="9"/>
      <c r="L12" s="9"/>
      <c r="M12" s="9"/>
      <c r="N12" s="9"/>
      <c r="O12" s="3"/>
    </row>
    <row r="13" spans="1:15" ht="11.25" customHeight="1">
      <c r="A13" s="15" t="s">
        <v>20</v>
      </c>
      <c r="B13" s="27">
        <v>7225</v>
      </c>
      <c r="C13" s="27">
        <v>3154</v>
      </c>
      <c r="D13" s="27">
        <v>10379</v>
      </c>
      <c r="E13" s="28">
        <v>55.53</v>
      </c>
      <c r="F13" s="28">
        <v>59.15</v>
      </c>
      <c r="G13" s="28">
        <v>56.63</v>
      </c>
      <c r="H13" s="27">
        <v>8481</v>
      </c>
      <c r="I13" s="27">
        <v>6150</v>
      </c>
      <c r="J13" s="27">
        <v>7773</v>
      </c>
      <c r="K13" s="9"/>
      <c r="L13" s="9"/>
      <c r="M13" s="9"/>
      <c r="N13" s="9"/>
      <c r="O13" s="3"/>
    </row>
    <row r="14" spans="1:15" ht="11.25" customHeight="1">
      <c r="A14" s="15" t="s">
        <v>21</v>
      </c>
      <c r="B14" s="27">
        <v>4748</v>
      </c>
      <c r="C14" s="27">
        <v>2183</v>
      </c>
      <c r="D14" s="27">
        <v>6931</v>
      </c>
      <c r="E14" s="28">
        <v>55.8</v>
      </c>
      <c r="F14" s="28">
        <v>62.37</v>
      </c>
      <c r="G14" s="28">
        <v>57.87</v>
      </c>
      <c r="H14" s="27">
        <v>8667</v>
      </c>
      <c r="I14" s="27">
        <v>6088</v>
      </c>
      <c r="J14" s="27">
        <v>7855</v>
      </c>
      <c r="K14" s="9"/>
      <c r="L14" s="9"/>
      <c r="M14" s="9"/>
      <c r="N14" s="9"/>
      <c r="O14" s="3"/>
    </row>
    <row r="15" spans="1:15" ht="11.25" customHeight="1">
      <c r="A15" s="15" t="s">
        <v>22</v>
      </c>
      <c r="B15" s="27">
        <v>5657</v>
      </c>
      <c r="C15" s="27">
        <v>1982</v>
      </c>
      <c r="D15" s="27">
        <v>7639</v>
      </c>
      <c r="E15" s="28">
        <v>55.88</v>
      </c>
      <c r="F15" s="28">
        <v>59.6</v>
      </c>
      <c r="G15" s="28">
        <v>56.85</v>
      </c>
      <c r="H15" s="27">
        <v>6941</v>
      </c>
      <c r="I15" s="27">
        <v>4852</v>
      </c>
      <c r="J15" s="27">
        <v>6399</v>
      </c>
      <c r="K15" s="9"/>
      <c r="L15" s="9"/>
      <c r="M15" s="9"/>
      <c r="N15" s="9"/>
      <c r="O15" s="3"/>
    </row>
    <row r="16" spans="1:15" ht="11.25" customHeight="1">
      <c r="A16" s="15" t="s">
        <v>23</v>
      </c>
      <c r="B16" s="27">
        <v>8204</v>
      </c>
      <c r="C16" s="27">
        <v>3201</v>
      </c>
      <c r="D16" s="27">
        <v>11405</v>
      </c>
      <c r="E16" s="28">
        <v>56.57</v>
      </c>
      <c r="F16" s="28">
        <v>61.43</v>
      </c>
      <c r="G16" s="28">
        <v>57.94</v>
      </c>
      <c r="H16" s="27">
        <v>5344</v>
      </c>
      <c r="I16" s="27">
        <v>4721</v>
      </c>
      <c r="J16" s="27">
        <v>5169</v>
      </c>
      <c r="K16" s="9"/>
      <c r="L16" s="9"/>
      <c r="M16" s="9"/>
      <c r="N16" s="9"/>
      <c r="O16" s="3"/>
    </row>
    <row r="17" spans="1:15" ht="11.25" customHeight="1">
      <c r="A17" s="15" t="s">
        <v>24</v>
      </c>
      <c r="B17" s="27">
        <v>20304</v>
      </c>
      <c r="C17" s="27">
        <v>7234</v>
      </c>
      <c r="D17" s="27">
        <v>27538</v>
      </c>
      <c r="E17" s="28">
        <v>60.58</v>
      </c>
      <c r="F17" s="28">
        <v>63.32</v>
      </c>
      <c r="G17" s="28">
        <v>61.3</v>
      </c>
      <c r="H17" s="27">
        <v>5200</v>
      </c>
      <c r="I17" s="27">
        <v>4629</v>
      </c>
      <c r="J17" s="27">
        <v>5050</v>
      </c>
      <c r="K17" s="9"/>
      <c r="L17" s="9"/>
      <c r="M17" s="9"/>
      <c r="N17" s="9"/>
      <c r="O17" s="3"/>
    </row>
    <row r="18" spans="1:15" ht="11.25" customHeight="1">
      <c r="A18" s="16" t="s">
        <v>25</v>
      </c>
      <c r="B18" s="27">
        <v>23466</v>
      </c>
      <c r="C18" s="27">
        <v>10032</v>
      </c>
      <c r="D18" s="27">
        <v>33498</v>
      </c>
      <c r="E18" s="28">
        <v>62.93</v>
      </c>
      <c r="F18" s="28">
        <v>66.84</v>
      </c>
      <c r="G18" s="28">
        <v>64.1</v>
      </c>
      <c r="H18" s="27">
        <v>4665</v>
      </c>
      <c r="I18" s="27">
        <v>4389</v>
      </c>
      <c r="J18" s="27">
        <v>4583</v>
      </c>
      <c r="K18" s="9"/>
      <c r="L18" s="9"/>
      <c r="M18" s="9"/>
      <c r="N18" s="9"/>
      <c r="O18" s="3"/>
    </row>
    <row r="19" spans="1:15" ht="11.25" customHeight="1">
      <c r="A19" s="16">
        <v>8</v>
      </c>
      <c r="B19" s="27">
        <v>25902</v>
      </c>
      <c r="C19" s="27">
        <v>8803</v>
      </c>
      <c r="D19" s="27">
        <v>34705</v>
      </c>
      <c r="E19" s="28">
        <v>65.58</v>
      </c>
      <c r="F19" s="28">
        <v>70.9</v>
      </c>
      <c r="G19" s="28">
        <v>66.93</v>
      </c>
      <c r="H19" s="27">
        <v>4888</v>
      </c>
      <c r="I19" s="27">
        <v>4384</v>
      </c>
      <c r="J19" s="27">
        <v>4760</v>
      </c>
      <c r="K19" s="9"/>
      <c r="L19" s="9"/>
      <c r="M19" s="9"/>
      <c r="N19" s="9"/>
      <c r="O19" s="3"/>
    </row>
    <row r="20" spans="1:15" ht="11.25" customHeight="1">
      <c r="A20" s="16">
        <v>9</v>
      </c>
      <c r="B20" s="27">
        <v>22877</v>
      </c>
      <c r="C20" s="27">
        <v>7862</v>
      </c>
      <c r="D20" s="27">
        <v>30739</v>
      </c>
      <c r="E20" s="28">
        <v>66.16</v>
      </c>
      <c r="F20" s="28">
        <v>71.04</v>
      </c>
      <c r="G20" s="28">
        <v>67.41</v>
      </c>
      <c r="H20" s="27">
        <v>5133</v>
      </c>
      <c r="I20" s="27">
        <v>4288</v>
      </c>
      <c r="J20" s="27">
        <v>4917</v>
      </c>
      <c r="K20" s="9"/>
      <c r="L20" s="9"/>
      <c r="M20" s="9"/>
      <c r="N20" s="9"/>
      <c r="O20" s="3"/>
    </row>
    <row r="21" spans="1:15" ht="11.25" customHeight="1">
      <c r="A21" s="16">
        <v>10</v>
      </c>
      <c r="B21" s="27">
        <v>22035</v>
      </c>
      <c r="C21" s="27">
        <v>6968</v>
      </c>
      <c r="D21" s="27">
        <v>29003</v>
      </c>
      <c r="E21" s="28">
        <v>66.55</v>
      </c>
      <c r="F21" s="28">
        <v>72.48</v>
      </c>
      <c r="G21" s="28">
        <v>67.97</v>
      </c>
      <c r="H21" s="27">
        <v>4815</v>
      </c>
      <c r="I21" s="27">
        <v>4180</v>
      </c>
      <c r="J21" s="27">
        <v>4662</v>
      </c>
      <c r="K21" s="9"/>
      <c r="L21" s="9"/>
      <c r="M21" s="9"/>
      <c r="N21" s="9"/>
      <c r="O21" s="3"/>
    </row>
    <row r="22" spans="1:15" ht="11.25" customHeight="1">
      <c r="A22" s="16">
        <v>11</v>
      </c>
      <c r="B22" s="27">
        <v>31321</v>
      </c>
      <c r="C22" s="27">
        <v>9034</v>
      </c>
      <c r="D22" s="27">
        <v>40355</v>
      </c>
      <c r="E22" s="28">
        <v>67.62</v>
      </c>
      <c r="F22" s="28">
        <v>72.99</v>
      </c>
      <c r="G22" s="28">
        <v>68.82</v>
      </c>
      <c r="H22" s="27">
        <v>4723</v>
      </c>
      <c r="I22" s="27">
        <v>4125</v>
      </c>
      <c r="J22" s="27">
        <v>4589</v>
      </c>
      <c r="K22" s="9"/>
      <c r="L22" s="9"/>
      <c r="M22" s="9"/>
      <c r="N22" s="9"/>
      <c r="O22" s="3"/>
    </row>
    <row r="23" spans="1:15" ht="11.25" customHeight="1">
      <c r="A23" s="16">
        <v>12</v>
      </c>
      <c r="B23" s="29">
        <v>35318</v>
      </c>
      <c r="C23" s="29">
        <v>10274</v>
      </c>
      <c r="D23" s="29">
        <v>45592</v>
      </c>
      <c r="E23" s="30">
        <v>70.15</v>
      </c>
      <c r="F23" s="30">
        <v>77.67</v>
      </c>
      <c r="G23" s="30">
        <v>71.84</v>
      </c>
      <c r="H23" s="29">
        <v>4632</v>
      </c>
      <c r="I23" s="29">
        <v>3966</v>
      </c>
      <c r="J23" s="29">
        <v>4482</v>
      </c>
      <c r="K23" s="7"/>
      <c r="L23" s="7"/>
      <c r="M23" s="3"/>
      <c r="N23" s="3"/>
      <c r="O23" s="3"/>
    </row>
    <row r="24" spans="1:15" ht="11.25" customHeight="1">
      <c r="A24" s="16">
        <v>13</v>
      </c>
      <c r="B24" s="29">
        <v>31843</v>
      </c>
      <c r="C24" s="29">
        <v>9638</v>
      </c>
      <c r="D24" s="29">
        <v>41481</v>
      </c>
      <c r="E24" s="30">
        <v>72.25</v>
      </c>
      <c r="F24" s="30">
        <v>79.77</v>
      </c>
      <c r="G24" s="30">
        <v>74</v>
      </c>
      <c r="H24" s="29">
        <v>4723</v>
      </c>
      <c r="I24" s="29">
        <v>3835</v>
      </c>
      <c r="J24" s="29">
        <v>4517</v>
      </c>
      <c r="K24" s="7"/>
      <c r="L24" s="7"/>
      <c r="M24" s="3"/>
      <c r="N24" s="3"/>
      <c r="O24" s="3"/>
    </row>
    <row r="25" spans="1:14" ht="11.25" customHeight="1">
      <c r="A25" s="16">
        <v>14</v>
      </c>
      <c r="B25" s="29">
        <v>31574</v>
      </c>
      <c r="C25" s="29">
        <v>10913</v>
      </c>
      <c r="D25" s="29">
        <v>42487</v>
      </c>
      <c r="E25" s="30">
        <v>73.12</v>
      </c>
      <c r="F25" s="30">
        <v>82.45</v>
      </c>
      <c r="G25" s="30">
        <v>75.52</v>
      </c>
      <c r="H25" s="29">
        <v>4666</v>
      </c>
      <c r="I25" s="29">
        <v>3878</v>
      </c>
      <c r="J25" s="29">
        <v>4464</v>
      </c>
      <c r="K25" s="7"/>
      <c r="L25" s="7"/>
      <c r="M25" s="3"/>
      <c r="N25" s="3"/>
    </row>
    <row r="26" spans="1:15" ht="11.25" customHeight="1">
      <c r="A26" s="16">
        <v>15</v>
      </c>
      <c r="B26" s="29">
        <v>36340</v>
      </c>
      <c r="C26" s="29">
        <v>10548</v>
      </c>
      <c r="D26" s="29">
        <v>46888</v>
      </c>
      <c r="E26" s="30">
        <v>68.1</v>
      </c>
      <c r="F26" s="30">
        <v>80.43</v>
      </c>
      <c r="G26" s="30">
        <v>70.87</v>
      </c>
      <c r="H26" s="29">
        <v>4599</v>
      </c>
      <c r="I26" s="29">
        <v>3786</v>
      </c>
      <c r="J26" s="29">
        <v>4416</v>
      </c>
      <c r="K26" s="7"/>
      <c r="L26" s="7"/>
      <c r="M26" s="3"/>
      <c r="N26" s="3"/>
      <c r="O26" s="3"/>
    </row>
    <row r="27" spans="1:15" ht="11.25" customHeight="1">
      <c r="A27" s="16">
        <v>16</v>
      </c>
      <c r="B27" s="29">
        <v>39147</v>
      </c>
      <c r="C27" s="29">
        <v>8321</v>
      </c>
      <c r="D27" s="29">
        <v>47468</v>
      </c>
      <c r="E27" s="30">
        <v>69.59</v>
      </c>
      <c r="F27" s="30">
        <v>78.41</v>
      </c>
      <c r="G27" s="30">
        <v>71.14</v>
      </c>
      <c r="H27" s="29">
        <v>4663</v>
      </c>
      <c r="I27" s="29">
        <v>3820</v>
      </c>
      <c r="J27" s="29">
        <v>4515</v>
      </c>
      <c r="K27" s="7"/>
      <c r="L27" s="7"/>
      <c r="M27" s="7"/>
      <c r="N27" s="7"/>
      <c r="O27" s="3"/>
    </row>
    <row r="28" spans="1:15" ht="11.25" customHeight="1">
      <c r="A28" s="16">
        <v>17</v>
      </c>
      <c r="B28" s="29">
        <v>31025</v>
      </c>
      <c r="C28" s="29">
        <v>8962</v>
      </c>
      <c r="D28" s="29">
        <v>39987</v>
      </c>
      <c r="E28" s="30">
        <v>71.85</v>
      </c>
      <c r="F28" s="30">
        <v>77.49</v>
      </c>
      <c r="G28" s="30">
        <v>73.11</v>
      </c>
      <c r="H28" s="29">
        <v>4920</v>
      </c>
      <c r="I28" s="29">
        <v>3834</v>
      </c>
      <c r="J28" s="29">
        <v>4677</v>
      </c>
      <c r="K28" s="7"/>
      <c r="L28" s="7"/>
      <c r="M28" s="7"/>
      <c r="N28" s="7"/>
      <c r="O28" s="3"/>
    </row>
    <row r="29" spans="1:15" ht="11.25" customHeight="1">
      <c r="A29" s="16">
        <v>18</v>
      </c>
      <c r="B29" s="29">
        <v>23650</v>
      </c>
      <c r="C29" s="29">
        <v>7004</v>
      </c>
      <c r="D29" s="29">
        <v>30654</v>
      </c>
      <c r="E29" s="30">
        <v>72.05</v>
      </c>
      <c r="F29" s="30">
        <v>76.53</v>
      </c>
      <c r="G29" s="30">
        <v>73.08</v>
      </c>
      <c r="H29" s="29">
        <v>5149</v>
      </c>
      <c r="I29" s="29">
        <v>3932</v>
      </c>
      <c r="J29" s="29">
        <v>4871</v>
      </c>
      <c r="K29" s="7"/>
      <c r="L29" s="7"/>
      <c r="M29" s="7"/>
      <c r="N29" s="7"/>
      <c r="O29" s="3"/>
    </row>
    <row r="30" spans="1:15" ht="11.25" customHeight="1">
      <c r="A30" s="16">
        <v>19</v>
      </c>
      <c r="B30" s="29">
        <v>16563</v>
      </c>
      <c r="C30" s="29">
        <v>7728</v>
      </c>
      <c r="D30" s="29">
        <v>24291</v>
      </c>
      <c r="E30" s="30">
        <v>71.45</v>
      </c>
      <c r="F30" s="30">
        <v>76.11</v>
      </c>
      <c r="G30" s="30">
        <v>72.93</v>
      </c>
      <c r="H30" s="29">
        <v>6120</v>
      </c>
      <c r="I30" s="29">
        <v>4263</v>
      </c>
      <c r="J30" s="29">
        <v>5529</v>
      </c>
      <c r="K30" s="7"/>
      <c r="L30" s="7"/>
      <c r="M30" s="7"/>
      <c r="N30" s="7"/>
      <c r="O30" s="3"/>
    </row>
    <row r="31" spans="1:15" ht="11.25" customHeight="1">
      <c r="A31" s="16">
        <v>20</v>
      </c>
      <c r="B31" s="29">
        <v>15602</v>
      </c>
      <c r="C31" s="29">
        <v>4355</v>
      </c>
      <c r="D31" s="29">
        <v>19957</v>
      </c>
      <c r="E31" s="30">
        <v>69.54</v>
      </c>
      <c r="F31" s="30">
        <v>75.44</v>
      </c>
      <c r="G31" s="30">
        <v>70.83</v>
      </c>
      <c r="H31" s="29">
        <v>5932</v>
      </c>
      <c r="I31" s="29">
        <v>4668</v>
      </c>
      <c r="J31" s="29">
        <v>5656</v>
      </c>
      <c r="K31" s="7"/>
      <c r="L31" s="7"/>
      <c r="M31" s="7"/>
      <c r="N31" s="7"/>
      <c r="O31" s="3"/>
    </row>
    <row r="32" spans="1:15" ht="11.25" customHeight="1">
      <c r="A32" s="16">
        <v>21</v>
      </c>
      <c r="B32" s="29">
        <v>16387</v>
      </c>
      <c r="C32" s="29">
        <v>3310</v>
      </c>
      <c r="D32" s="29">
        <v>19697</v>
      </c>
      <c r="E32" s="30">
        <v>65.04</v>
      </c>
      <c r="F32" s="30">
        <v>74.19</v>
      </c>
      <c r="G32" s="30">
        <v>66.58</v>
      </c>
      <c r="H32" s="29">
        <v>5190</v>
      </c>
      <c r="I32" s="29">
        <v>4335</v>
      </c>
      <c r="J32" s="29">
        <v>5047</v>
      </c>
      <c r="K32" s="7"/>
      <c r="L32" s="7"/>
      <c r="M32" s="7"/>
      <c r="N32" s="7"/>
      <c r="O32" s="3"/>
    </row>
    <row r="33" spans="1:15" ht="11.25" customHeight="1">
      <c r="A33" s="16">
        <v>22</v>
      </c>
      <c r="B33" s="29">
        <v>20393</v>
      </c>
      <c r="C33" s="29">
        <v>3447</v>
      </c>
      <c r="D33" s="29">
        <v>23840</v>
      </c>
      <c r="E33" s="30">
        <v>66.28</v>
      </c>
      <c r="F33" s="30">
        <v>74.91</v>
      </c>
      <c r="G33" s="30">
        <v>67.53</v>
      </c>
      <c r="H33" s="29">
        <v>5497</v>
      </c>
      <c r="I33" s="29">
        <v>4474</v>
      </c>
      <c r="J33" s="29">
        <v>5349</v>
      </c>
      <c r="K33" s="7"/>
      <c r="L33" s="7"/>
      <c r="M33" s="7"/>
      <c r="N33" s="7"/>
      <c r="O33" s="3"/>
    </row>
    <row r="34" spans="1:15" ht="11.25" customHeight="1">
      <c r="A34" s="16">
        <v>23</v>
      </c>
      <c r="B34" s="29">
        <v>19410</v>
      </c>
      <c r="C34" s="29">
        <v>4262</v>
      </c>
      <c r="D34" s="29">
        <v>23672</v>
      </c>
      <c r="E34" s="30">
        <v>65.84</v>
      </c>
      <c r="F34" s="30">
        <v>74.98</v>
      </c>
      <c r="G34" s="30">
        <v>67.49</v>
      </c>
      <c r="H34" s="29">
        <v>5339</v>
      </c>
      <c r="I34" s="29">
        <v>4152</v>
      </c>
      <c r="J34" s="29">
        <v>5125</v>
      </c>
      <c r="K34" s="7"/>
      <c r="L34" s="7"/>
      <c r="M34" s="7"/>
      <c r="N34" s="7"/>
      <c r="O34" s="3"/>
    </row>
    <row r="35" spans="1:15" ht="11.25" customHeight="1">
      <c r="A35" s="16">
        <v>24</v>
      </c>
      <c r="B35" s="29">
        <v>19398</v>
      </c>
      <c r="C35" s="29">
        <v>4863</v>
      </c>
      <c r="D35" s="29">
        <v>24261</v>
      </c>
      <c r="E35" s="30">
        <v>65.97</v>
      </c>
      <c r="F35" s="30">
        <v>74.38</v>
      </c>
      <c r="G35" s="30">
        <v>67.65</v>
      </c>
      <c r="H35" s="29">
        <v>5283</v>
      </c>
      <c r="I35" s="29">
        <v>4318</v>
      </c>
      <c r="J35" s="29">
        <v>5090</v>
      </c>
      <c r="K35" s="7"/>
      <c r="L35" s="7"/>
      <c r="M35" s="7"/>
      <c r="N35" s="7"/>
      <c r="O35" s="3"/>
    </row>
    <row r="36" spans="1:15" ht="11.25" customHeight="1">
      <c r="A36" s="16">
        <v>25</v>
      </c>
      <c r="B36" s="29">
        <v>28340</v>
      </c>
      <c r="C36" s="29">
        <v>4436</v>
      </c>
      <c r="D36" s="29">
        <v>32776</v>
      </c>
      <c r="E36" s="30">
        <v>67.64</v>
      </c>
      <c r="F36" s="30">
        <v>73.07</v>
      </c>
      <c r="G36" s="30">
        <v>68.37</v>
      </c>
      <c r="H36" s="29">
        <v>5853</v>
      </c>
      <c r="I36" s="29">
        <v>4238</v>
      </c>
      <c r="J36" s="29">
        <v>5634</v>
      </c>
      <c r="K36" s="7"/>
      <c r="L36" s="7"/>
      <c r="M36" s="7"/>
      <c r="N36" s="7"/>
      <c r="O36" s="3"/>
    </row>
    <row r="37" spans="1:15" ht="11.25" customHeight="1">
      <c r="A37" s="16">
        <v>26</v>
      </c>
      <c r="B37" s="29">
        <v>20774</v>
      </c>
      <c r="C37" s="29">
        <v>4425</v>
      </c>
      <c r="D37" s="29">
        <v>25199</v>
      </c>
      <c r="E37" s="30">
        <v>68.63</v>
      </c>
      <c r="F37" s="30">
        <v>72.97</v>
      </c>
      <c r="G37" s="30">
        <v>69.39</v>
      </c>
      <c r="H37" s="29">
        <v>5994</v>
      </c>
      <c r="I37" s="29">
        <v>4726</v>
      </c>
      <c r="J37" s="29">
        <v>5772</v>
      </c>
      <c r="K37" s="7"/>
      <c r="L37" s="7"/>
      <c r="M37" s="7"/>
      <c r="N37" s="7"/>
      <c r="O37" s="3"/>
    </row>
    <row r="38" spans="1:15" ht="11.25" customHeight="1">
      <c r="A38" s="16">
        <v>27</v>
      </c>
      <c r="B38" s="29">
        <v>18472</v>
      </c>
      <c r="C38" s="29">
        <v>5427</v>
      </c>
      <c r="D38" s="29">
        <v>23899</v>
      </c>
      <c r="E38" s="30">
        <v>68.18</v>
      </c>
      <c r="F38" s="30">
        <v>73.48</v>
      </c>
      <c r="G38" s="30">
        <v>69.38</v>
      </c>
      <c r="H38" s="29">
        <v>6732</v>
      </c>
      <c r="I38" s="29">
        <v>4564</v>
      </c>
      <c r="J38" s="29">
        <v>6240</v>
      </c>
      <c r="K38" s="7"/>
      <c r="L38" s="7"/>
      <c r="M38" s="7"/>
      <c r="N38" s="7"/>
      <c r="O38" s="3"/>
    </row>
    <row r="39" spans="1:15" ht="11.25" customHeight="1">
      <c r="A39" s="16">
        <v>28</v>
      </c>
      <c r="B39" s="29">
        <v>14764</v>
      </c>
      <c r="C39" s="29">
        <v>4069</v>
      </c>
      <c r="D39" s="29">
        <v>18833</v>
      </c>
      <c r="E39" s="30">
        <v>65.97</v>
      </c>
      <c r="F39" s="30">
        <v>71.96</v>
      </c>
      <c r="G39" s="30">
        <v>67.26</v>
      </c>
      <c r="H39" s="29">
        <v>6629</v>
      </c>
      <c r="I39" s="29">
        <v>4985</v>
      </c>
      <c r="J39" s="29">
        <v>6274</v>
      </c>
      <c r="K39" s="7"/>
      <c r="L39" s="7"/>
      <c r="M39" s="7"/>
      <c r="N39" s="7"/>
      <c r="O39" s="3"/>
    </row>
    <row r="40" spans="1:15" ht="11.25" customHeight="1">
      <c r="A40" s="16">
        <v>29</v>
      </c>
      <c r="B40" s="29">
        <v>16017</v>
      </c>
      <c r="C40" s="29">
        <v>4016</v>
      </c>
      <c r="D40" s="29">
        <v>20033</v>
      </c>
      <c r="E40" s="30">
        <v>65.46</v>
      </c>
      <c r="F40" s="30">
        <v>70.97</v>
      </c>
      <c r="G40" s="30">
        <v>66.56</v>
      </c>
      <c r="H40" s="29">
        <v>7089</v>
      </c>
      <c r="I40" s="29">
        <v>5054</v>
      </c>
      <c r="J40" s="29">
        <v>6681</v>
      </c>
      <c r="K40" s="7"/>
      <c r="L40" s="7"/>
      <c r="M40" s="7"/>
      <c r="N40" s="7"/>
      <c r="O40" s="3"/>
    </row>
    <row r="41" spans="1:15" ht="11.25" customHeight="1">
      <c r="A41" s="35">
        <v>30</v>
      </c>
      <c r="B41" s="29">
        <v>15957</v>
      </c>
      <c r="C41" s="29">
        <v>3666</v>
      </c>
      <c r="D41" s="29">
        <v>19623</v>
      </c>
      <c r="E41" s="30">
        <v>62.78</v>
      </c>
      <c r="F41" s="30">
        <v>70.28</v>
      </c>
      <c r="G41" s="30">
        <v>64.18</v>
      </c>
      <c r="H41" s="29">
        <v>7142</v>
      </c>
      <c r="I41" s="29">
        <v>5235</v>
      </c>
      <c r="J41" s="29">
        <v>6785</v>
      </c>
      <c r="K41" s="7"/>
      <c r="L41" s="7"/>
      <c r="M41" s="7"/>
      <c r="N41" s="7"/>
      <c r="O41" s="3"/>
    </row>
    <row r="42" spans="1:15" s="38" customFormat="1" ht="11.25" customHeight="1">
      <c r="A42" s="43">
        <v>31</v>
      </c>
      <c r="B42" s="44">
        <v>13737</v>
      </c>
      <c r="C42" s="44">
        <v>2537</v>
      </c>
      <c r="D42" s="44">
        <v>16274</v>
      </c>
      <c r="E42" s="45">
        <v>64.89</v>
      </c>
      <c r="F42" s="45">
        <v>69.21</v>
      </c>
      <c r="G42" s="45">
        <v>65.56</v>
      </c>
      <c r="H42" s="44">
        <v>7286</v>
      </c>
      <c r="I42" s="44">
        <v>5487</v>
      </c>
      <c r="J42" s="44">
        <v>7006</v>
      </c>
      <c r="K42" s="39"/>
      <c r="L42" s="39"/>
      <c r="M42" s="39"/>
      <c r="N42" s="39"/>
      <c r="O42" s="40"/>
    </row>
    <row r="43" spans="1:15" s="38" customFormat="1" ht="11.25" customHeight="1">
      <c r="A43" s="43">
        <v>2</v>
      </c>
      <c r="B43" s="44">
        <v>10911</v>
      </c>
      <c r="C43" s="44">
        <v>3242</v>
      </c>
      <c r="D43" s="44">
        <v>14153</v>
      </c>
      <c r="E43" s="45">
        <v>61.65</v>
      </c>
      <c r="F43" s="45">
        <v>67.79</v>
      </c>
      <c r="G43" s="45">
        <v>63.05</v>
      </c>
      <c r="H43" s="44">
        <v>7712</v>
      </c>
      <c r="I43" s="44">
        <v>5460</v>
      </c>
      <c r="J43" s="44">
        <v>7196</v>
      </c>
      <c r="K43" s="39"/>
      <c r="L43" s="39"/>
      <c r="M43" s="39"/>
      <c r="N43" s="39"/>
      <c r="O43" s="40"/>
    </row>
    <row r="44" spans="1:15" s="38" customFormat="1" ht="11.25" customHeight="1">
      <c r="A44" s="43">
        <v>3</v>
      </c>
      <c r="B44" s="44">
        <v>13290</v>
      </c>
      <c r="C44" s="44">
        <v>2921</v>
      </c>
      <c r="D44" s="44">
        <v>16211</v>
      </c>
      <c r="E44" s="45">
        <v>64.7</v>
      </c>
      <c r="F44" s="45">
        <v>68.3</v>
      </c>
      <c r="G44" s="45">
        <v>65.35</v>
      </c>
      <c r="H44" s="44">
        <v>8293</v>
      </c>
      <c r="I44" s="44">
        <v>5061</v>
      </c>
      <c r="J44" s="44">
        <v>7711</v>
      </c>
      <c r="K44" s="39"/>
      <c r="L44" s="39"/>
      <c r="M44" s="39"/>
      <c r="N44" s="39"/>
      <c r="O44" s="40"/>
    </row>
    <row r="45" spans="1:15" s="38" customFormat="1" ht="11.25" customHeight="1">
      <c r="A45" s="43">
        <v>4</v>
      </c>
      <c r="B45" s="44">
        <v>10797</v>
      </c>
      <c r="C45" s="44">
        <v>2360</v>
      </c>
      <c r="D45" s="44">
        <v>13157</v>
      </c>
      <c r="E45" s="45">
        <v>63.96</v>
      </c>
      <c r="F45" s="45">
        <v>65.77</v>
      </c>
      <c r="G45" s="45">
        <v>64.29</v>
      </c>
      <c r="H45" s="44">
        <v>8236</v>
      </c>
      <c r="I45" s="44">
        <v>5233</v>
      </c>
      <c r="J45" s="44">
        <v>7698</v>
      </c>
      <c r="K45" s="39"/>
      <c r="L45" s="39"/>
      <c r="M45" s="39"/>
      <c r="N45" s="39"/>
      <c r="O45" s="40"/>
    </row>
    <row r="46" spans="1:15" ht="12.75" customHeight="1">
      <c r="A46" s="11" t="s">
        <v>26</v>
      </c>
      <c r="B46" s="7"/>
      <c r="C46" s="7"/>
      <c r="D46" s="7"/>
      <c r="E46" s="10"/>
      <c r="F46" s="10"/>
      <c r="G46" s="10"/>
      <c r="H46" s="7"/>
      <c r="I46" s="7"/>
      <c r="J46" s="7"/>
      <c r="K46" s="7"/>
      <c r="L46" s="7"/>
      <c r="M46" s="3"/>
      <c r="N46" s="3"/>
      <c r="O46" s="3"/>
    </row>
    <row r="47" spans="2:15" ht="11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59" spans="2:14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4">
    <mergeCell ref="H4:J4"/>
    <mergeCell ref="B4:D4"/>
    <mergeCell ref="E4:G4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3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5" sqref="F15"/>
    </sheetView>
  </sheetViews>
  <sheetFormatPr defaultColWidth="9.00390625" defaultRowHeight="12.75"/>
  <cols>
    <col min="1" max="1" width="5.625" style="0" customWidth="1"/>
    <col min="2" max="10" width="9.625" style="0" customWidth="1"/>
    <col min="11" max="11" width="0.5" style="0" customWidth="1"/>
  </cols>
  <sheetData>
    <row r="1" ht="14.25">
      <c r="A1" s="2" t="s">
        <v>0</v>
      </c>
    </row>
    <row r="2" ht="14.25" customHeight="1"/>
    <row r="3" spans="1:10" ht="12.75" customHeight="1">
      <c r="A3" s="5"/>
      <c r="B3" s="5"/>
      <c r="C3" s="48" t="s">
        <v>19</v>
      </c>
      <c r="D3" s="48"/>
      <c r="E3" s="5"/>
      <c r="F3" s="5"/>
      <c r="G3" s="26" t="s">
        <v>18</v>
      </c>
      <c r="H3" s="5"/>
      <c r="I3" s="5"/>
      <c r="J3" s="25" t="s">
        <v>17</v>
      </c>
    </row>
    <row r="4" spans="1:11" ht="11.25" customHeight="1">
      <c r="A4" s="24"/>
      <c r="B4" s="19" t="s">
        <v>13</v>
      </c>
      <c r="C4" s="19"/>
      <c r="D4" s="19"/>
      <c r="E4" s="19" t="s">
        <v>4</v>
      </c>
      <c r="F4" s="19"/>
      <c r="G4" s="19"/>
      <c r="H4" s="19" t="s">
        <v>5</v>
      </c>
      <c r="I4" s="19"/>
      <c r="J4" s="19"/>
      <c r="K4" s="3"/>
    </row>
    <row r="5" spans="1:11" ht="11.25" customHeight="1">
      <c r="A5" s="23" t="s">
        <v>1</v>
      </c>
      <c r="B5" s="20" t="s">
        <v>9</v>
      </c>
      <c r="C5" s="20" t="s">
        <v>10</v>
      </c>
      <c r="D5" s="20" t="s">
        <v>2</v>
      </c>
      <c r="E5" s="20" t="s">
        <v>9</v>
      </c>
      <c r="F5" s="20" t="s">
        <v>10</v>
      </c>
      <c r="G5" s="20" t="s">
        <v>2</v>
      </c>
      <c r="H5" s="20" t="s">
        <v>9</v>
      </c>
      <c r="I5" s="20" t="s">
        <v>10</v>
      </c>
      <c r="J5" s="20" t="s">
        <v>2</v>
      </c>
      <c r="K5" s="3"/>
    </row>
    <row r="6" spans="1:10" ht="11.25" customHeight="1">
      <c r="A6" s="21">
        <v>58</v>
      </c>
      <c r="B6" s="31">
        <v>-3.3</v>
      </c>
      <c r="C6" s="31">
        <v>2.1</v>
      </c>
      <c r="D6" s="31">
        <v>-3</v>
      </c>
      <c r="E6" s="32">
        <v>53.2</v>
      </c>
      <c r="F6" s="32">
        <v>43.6</v>
      </c>
      <c r="G6" s="32">
        <v>51.4</v>
      </c>
      <c r="H6" s="31">
        <v>0.6</v>
      </c>
      <c r="I6" s="31">
        <v>0.5</v>
      </c>
      <c r="J6" s="31">
        <v>-1</v>
      </c>
    </row>
    <row r="7" spans="1:12" ht="11.25" customHeight="1">
      <c r="A7" s="21">
        <v>59</v>
      </c>
      <c r="B7" s="31">
        <v>3.7</v>
      </c>
      <c r="C7" s="31">
        <v>-2.6</v>
      </c>
      <c r="D7" s="31">
        <v>2.7</v>
      </c>
      <c r="E7" s="32">
        <v>50.9</v>
      </c>
      <c r="F7" s="32">
        <v>40.8</v>
      </c>
      <c r="G7" s="32">
        <v>49.1</v>
      </c>
      <c r="H7" s="31">
        <v>-4.323308270676692</v>
      </c>
      <c r="I7" s="31">
        <v>-6.422018348623853</v>
      </c>
      <c r="J7" s="31">
        <v>-4.474708171206226</v>
      </c>
      <c r="K7" s="3"/>
      <c r="L7" s="4"/>
    </row>
    <row r="8" spans="1:12" ht="11.25" customHeight="1">
      <c r="A8" s="21">
        <v>60</v>
      </c>
      <c r="B8" s="31">
        <v>9.9</v>
      </c>
      <c r="C8" s="31">
        <v>1.1</v>
      </c>
      <c r="D8" s="31">
        <v>7.9</v>
      </c>
      <c r="E8" s="32">
        <v>53.6</v>
      </c>
      <c r="F8" s="32">
        <v>41.4</v>
      </c>
      <c r="G8" s="32">
        <v>51.1</v>
      </c>
      <c r="H8" s="31">
        <v>5.304518664047151</v>
      </c>
      <c r="I8" s="31">
        <v>1.4705882352941178</v>
      </c>
      <c r="J8" s="31">
        <v>4.0733197556008145</v>
      </c>
      <c r="K8" s="3"/>
      <c r="L8" s="4"/>
    </row>
    <row r="9" spans="1:12" ht="11.25" customHeight="1">
      <c r="A9" s="21">
        <v>61</v>
      </c>
      <c r="B9" s="31">
        <v>9.8</v>
      </c>
      <c r="C9" s="31">
        <v>6.6</v>
      </c>
      <c r="D9" s="31">
        <v>9.5</v>
      </c>
      <c r="E9" s="32">
        <v>55.8</v>
      </c>
      <c r="F9" s="32">
        <v>42.4</v>
      </c>
      <c r="G9" s="32">
        <v>53.2</v>
      </c>
      <c r="H9" s="31">
        <v>4.104477611940299</v>
      </c>
      <c r="I9" s="31">
        <v>2.4154589371980677</v>
      </c>
      <c r="J9" s="31">
        <v>4.109589041095891</v>
      </c>
      <c r="K9" s="3"/>
      <c r="L9" s="4"/>
    </row>
    <row r="10" spans="1:12" ht="11.25" customHeight="1">
      <c r="A10" s="21">
        <v>62</v>
      </c>
      <c r="B10" s="31">
        <v>44.6</v>
      </c>
      <c r="C10" s="31">
        <v>24.5</v>
      </c>
      <c r="D10" s="31">
        <v>39.5</v>
      </c>
      <c r="E10" s="32">
        <v>88.1</v>
      </c>
      <c r="F10" s="32">
        <v>53.3</v>
      </c>
      <c r="G10" s="32">
        <v>79.1</v>
      </c>
      <c r="H10" s="31">
        <v>57.88530465949821</v>
      </c>
      <c r="I10" s="31">
        <v>25.70754716981132</v>
      </c>
      <c r="J10" s="31">
        <v>48.68421052631579</v>
      </c>
      <c r="K10" s="3"/>
      <c r="L10" s="4"/>
    </row>
    <row r="11" spans="1:12" ht="11.25" customHeight="1">
      <c r="A11" s="21">
        <v>63</v>
      </c>
      <c r="B11" s="31">
        <v>49.9</v>
      </c>
      <c r="C11" s="31">
        <v>54.5</v>
      </c>
      <c r="D11" s="31">
        <v>48.1</v>
      </c>
      <c r="E11" s="32">
        <v>125.6</v>
      </c>
      <c r="F11" s="32">
        <v>67.3</v>
      </c>
      <c r="G11" s="32">
        <v>104.9</v>
      </c>
      <c r="H11" s="31">
        <v>42.56526674233825</v>
      </c>
      <c r="I11" s="31">
        <v>26.26641651031895</v>
      </c>
      <c r="J11" s="31">
        <v>32.61694058154235</v>
      </c>
      <c r="K11" s="3"/>
      <c r="L11" s="4"/>
    </row>
    <row r="12" spans="1:12" ht="11.25" customHeight="1">
      <c r="A12" s="21" t="s">
        <v>3</v>
      </c>
      <c r="B12" s="31">
        <v>13.1</v>
      </c>
      <c r="C12" s="31">
        <v>-1.5</v>
      </c>
      <c r="D12" s="31">
        <v>11</v>
      </c>
      <c r="E12" s="32">
        <v>143.8</v>
      </c>
      <c r="F12" s="32">
        <v>86</v>
      </c>
      <c r="G12" s="32">
        <v>128</v>
      </c>
      <c r="H12" s="31">
        <v>14.490445859872612</v>
      </c>
      <c r="I12" s="31">
        <v>27.786032689450224</v>
      </c>
      <c r="J12" s="31">
        <v>22.02097235462345</v>
      </c>
      <c r="K12" s="3"/>
      <c r="L12" s="4"/>
    </row>
    <row r="13" spans="1:12" ht="11.25" customHeight="1">
      <c r="A13" s="22">
        <v>2</v>
      </c>
      <c r="B13" s="31">
        <v>4.4</v>
      </c>
      <c r="C13" s="31">
        <v>19.6</v>
      </c>
      <c r="D13" s="31">
        <v>5.9</v>
      </c>
      <c r="E13" s="32">
        <v>152.7</v>
      </c>
      <c r="F13" s="32">
        <v>104</v>
      </c>
      <c r="G13" s="32">
        <v>137.3</v>
      </c>
      <c r="H13" s="31">
        <v>6.189151599443671</v>
      </c>
      <c r="I13" s="31">
        <v>20.930232558139537</v>
      </c>
      <c r="J13" s="31">
        <v>7.265625</v>
      </c>
      <c r="K13" s="3"/>
      <c r="L13" s="4"/>
    </row>
    <row r="14" spans="1:12" ht="11.25" customHeight="1">
      <c r="A14" s="22">
        <v>3</v>
      </c>
      <c r="B14" s="31">
        <v>2.2</v>
      </c>
      <c r="C14" s="31">
        <v>-1</v>
      </c>
      <c r="D14" s="31">
        <v>1.1</v>
      </c>
      <c r="E14" s="32">
        <v>155.3</v>
      </c>
      <c r="F14" s="32">
        <v>97.6</v>
      </c>
      <c r="G14" s="32">
        <v>135.7</v>
      </c>
      <c r="H14" s="31">
        <v>1.7026850032743943</v>
      </c>
      <c r="I14" s="31">
        <v>-6.153846153846154</v>
      </c>
      <c r="J14" s="31">
        <v>-1.1653313911143481</v>
      </c>
      <c r="K14" s="3"/>
      <c r="L14" s="4"/>
    </row>
    <row r="15" spans="1:12" ht="11.25" customHeight="1">
      <c r="A15" s="22">
        <v>4</v>
      </c>
      <c r="B15" s="31">
        <v>-19.9</v>
      </c>
      <c r="C15" s="31">
        <v>-20.3</v>
      </c>
      <c r="D15" s="31">
        <v>-18.5</v>
      </c>
      <c r="E15" s="32">
        <v>124.2</v>
      </c>
      <c r="F15" s="32">
        <v>81.4</v>
      </c>
      <c r="G15" s="32">
        <v>112.6</v>
      </c>
      <c r="H15" s="31">
        <v>-20.025756600128783</v>
      </c>
      <c r="I15" s="31">
        <v>-16.598360655737704</v>
      </c>
      <c r="J15" s="31">
        <v>-17.022844509948417</v>
      </c>
      <c r="K15" s="3"/>
      <c r="L15" s="4"/>
    </row>
    <row r="16" spans="1:12" ht="11.25" customHeight="1">
      <c r="A16" s="22">
        <v>5</v>
      </c>
      <c r="B16" s="31">
        <v>-23</v>
      </c>
      <c r="C16" s="31">
        <v>-2.7</v>
      </c>
      <c r="D16" s="31">
        <v>-19.2</v>
      </c>
      <c r="E16" s="32">
        <v>94.5</v>
      </c>
      <c r="F16" s="32">
        <v>76.9</v>
      </c>
      <c r="G16" s="32">
        <v>89.2</v>
      </c>
      <c r="H16" s="31">
        <v>-23.91304347826087</v>
      </c>
      <c r="I16" s="31">
        <v>-5.528255528255528</v>
      </c>
      <c r="J16" s="31">
        <v>-20.78152753108348</v>
      </c>
      <c r="K16" s="3"/>
      <c r="L16" s="4"/>
    </row>
    <row r="17" spans="1:12" ht="11.25" customHeight="1">
      <c r="A17" s="22">
        <v>6</v>
      </c>
      <c r="B17" s="31">
        <v>-2.694610778443114</v>
      </c>
      <c r="C17" s="31">
        <v>-1.9487396737979241</v>
      </c>
      <c r="D17" s="31">
        <v>-2.3</v>
      </c>
      <c r="E17" s="32">
        <v>85.8</v>
      </c>
      <c r="F17" s="32">
        <v>73.1</v>
      </c>
      <c r="G17" s="32">
        <v>82.4</v>
      </c>
      <c r="H17" s="31">
        <v>-9.206349206349206</v>
      </c>
      <c r="I17" s="31">
        <v>-4.9414824447334205</v>
      </c>
      <c r="J17" s="31">
        <v>-7.6</v>
      </c>
      <c r="K17" s="3"/>
      <c r="L17" s="4"/>
    </row>
    <row r="18" spans="1:12" ht="11.25" customHeight="1">
      <c r="A18" s="22">
        <v>7</v>
      </c>
      <c r="B18" s="32">
        <v>-10.3</v>
      </c>
      <c r="C18" s="32">
        <v>-5.184705119896306</v>
      </c>
      <c r="D18" s="32">
        <v>-9.2</v>
      </c>
      <c r="E18" s="32">
        <v>74.1</v>
      </c>
      <c r="F18" s="32">
        <v>65.7</v>
      </c>
      <c r="G18" s="32">
        <v>71.5</v>
      </c>
      <c r="H18" s="32">
        <v>-13.636363636363637</v>
      </c>
      <c r="I18" s="32">
        <v>-10.12311901504788</v>
      </c>
      <c r="J18" s="32">
        <v>-13.228155339805825</v>
      </c>
      <c r="K18" s="3"/>
      <c r="L18" s="4"/>
    </row>
    <row r="19" spans="1:12" ht="11.25" customHeight="1">
      <c r="A19" s="22">
        <v>8</v>
      </c>
      <c r="B19" s="32">
        <v>4.8</v>
      </c>
      <c r="C19" s="32">
        <v>-0.1</v>
      </c>
      <c r="D19" s="32">
        <v>3.9</v>
      </c>
      <c r="E19" s="32">
        <v>74.5</v>
      </c>
      <c r="F19" s="32">
        <v>61.8</v>
      </c>
      <c r="G19" s="32">
        <v>71.1</v>
      </c>
      <c r="H19" s="32">
        <v>0.5398110661268556</v>
      </c>
      <c r="I19" s="32">
        <v>-5.9</v>
      </c>
      <c r="J19" s="32">
        <v>-0.6</v>
      </c>
      <c r="K19" s="3"/>
      <c r="L19" s="4"/>
    </row>
    <row r="20" spans="1:12" ht="11.25" customHeight="1">
      <c r="A20" s="22">
        <v>9</v>
      </c>
      <c r="B20" s="32">
        <v>5.1</v>
      </c>
      <c r="C20" s="32">
        <v>-2.2</v>
      </c>
      <c r="D20" s="32">
        <v>3.3</v>
      </c>
      <c r="E20" s="32">
        <v>77.6</v>
      </c>
      <c r="F20" s="32">
        <v>60.4</v>
      </c>
      <c r="G20" s="32">
        <v>72.9</v>
      </c>
      <c r="H20" s="32">
        <v>4.1610738255033555</v>
      </c>
      <c r="I20" s="32">
        <v>-2.3</v>
      </c>
      <c r="J20" s="32">
        <v>2.5</v>
      </c>
      <c r="K20" s="3"/>
      <c r="L20" s="4"/>
    </row>
    <row r="21" spans="1:12" ht="11.25" customHeight="1">
      <c r="A21" s="22">
        <v>10</v>
      </c>
      <c r="B21" s="32">
        <v>-6.19520748100526</v>
      </c>
      <c r="C21" s="32">
        <v>-2.5186567164179103</v>
      </c>
      <c r="D21" s="32">
        <v>-5.186089078706528</v>
      </c>
      <c r="E21" s="32">
        <v>72.3</v>
      </c>
      <c r="F21" s="32">
        <v>57.7</v>
      </c>
      <c r="G21" s="32">
        <v>68.6</v>
      </c>
      <c r="H21" s="32">
        <v>-6.829896907216495</v>
      </c>
      <c r="I21" s="32">
        <v>-4.470198675496689</v>
      </c>
      <c r="J21" s="32">
        <v>-5.8984910836762685</v>
      </c>
      <c r="K21" s="3"/>
      <c r="L21" s="4"/>
    </row>
    <row r="22" spans="1:12" ht="11.25" customHeight="1">
      <c r="A22" s="22">
        <v>11</v>
      </c>
      <c r="B22" s="32">
        <v>-1.9106957424714435</v>
      </c>
      <c r="C22" s="32">
        <v>-1.3157894736842106</v>
      </c>
      <c r="D22" s="32">
        <v>-1.565851565851566</v>
      </c>
      <c r="E22" s="32">
        <v>69.84619934</v>
      </c>
      <c r="F22" s="32">
        <v>56.5</v>
      </c>
      <c r="G22" s="32">
        <v>66.7</v>
      </c>
      <c r="H22" s="32">
        <v>-3.4578146611341634</v>
      </c>
      <c r="I22" s="32">
        <v>-2.079722703639515</v>
      </c>
      <c r="J22" s="32">
        <v>-2.7696793002915454</v>
      </c>
      <c r="K22" s="3"/>
      <c r="L22" s="4"/>
    </row>
    <row r="23" spans="1:11" ht="11.25" customHeight="1">
      <c r="A23" s="22">
        <v>12</v>
      </c>
      <c r="B23" s="32">
        <v>-1.9267414778742276</v>
      </c>
      <c r="C23" s="32">
        <v>-3.854545454545455</v>
      </c>
      <c r="D23" s="32">
        <v>-2.3316626716060163</v>
      </c>
      <c r="E23" s="32">
        <v>66</v>
      </c>
      <c r="F23" s="32">
        <v>51.1</v>
      </c>
      <c r="G23" s="32">
        <v>62.4</v>
      </c>
      <c r="H23" s="32">
        <v>-5.444126074498568</v>
      </c>
      <c r="I23" s="32">
        <v>-9.557522123893806</v>
      </c>
      <c r="J23" s="32">
        <v>-6.446776611694154</v>
      </c>
      <c r="K23" s="3"/>
    </row>
    <row r="24" spans="1:11" ht="11.25" customHeight="1">
      <c r="A24" s="22">
        <v>13</v>
      </c>
      <c r="B24" s="32">
        <v>1.9645941278065626</v>
      </c>
      <c r="C24" s="32">
        <v>-3.303076147251638</v>
      </c>
      <c r="D24" s="32">
        <v>0.7809013833110168</v>
      </c>
      <c r="E24" s="32">
        <v>65.4</v>
      </c>
      <c r="F24" s="32">
        <v>48.1</v>
      </c>
      <c r="G24" s="32">
        <v>61</v>
      </c>
      <c r="H24" s="32">
        <v>-0.9090909090909091</v>
      </c>
      <c r="I24" s="32">
        <v>-5.870841487279844</v>
      </c>
      <c r="J24" s="32">
        <v>-2.2435897435897436</v>
      </c>
      <c r="K24" s="3"/>
    </row>
    <row r="25" spans="1:11" ht="11.25" customHeight="1">
      <c r="A25" s="22">
        <v>14</v>
      </c>
      <c r="B25" s="32">
        <v>-1.2068600465805601</v>
      </c>
      <c r="C25" s="32">
        <v>1.1212516297262054</v>
      </c>
      <c r="D25" s="32">
        <v>-1.1733451405800288</v>
      </c>
      <c r="E25" s="32">
        <v>63.8</v>
      </c>
      <c r="F25" s="32">
        <v>47</v>
      </c>
      <c r="G25" s="32">
        <v>59.1</v>
      </c>
      <c r="H25" s="32">
        <v>-2.4464831804281344</v>
      </c>
      <c r="I25" s="32">
        <v>-2.2869022869022873</v>
      </c>
      <c r="J25" s="32">
        <v>-3.114754098360656</v>
      </c>
      <c r="K25" s="3"/>
    </row>
    <row r="26" spans="1:11" ht="11.25" customHeight="1">
      <c r="A26" s="22">
        <v>15</v>
      </c>
      <c r="B26" s="32">
        <v>-1.4359194170595835</v>
      </c>
      <c r="C26" s="32">
        <v>-2.372356884992266</v>
      </c>
      <c r="D26" s="32">
        <v>-1.0752688172043001</v>
      </c>
      <c r="E26" s="32">
        <v>67.5</v>
      </c>
      <c r="F26" s="32">
        <v>47.1</v>
      </c>
      <c r="G26" s="32">
        <v>62.3</v>
      </c>
      <c r="H26" s="32">
        <v>5.799373040752351</v>
      </c>
      <c r="I26" s="32">
        <v>0.2127659574468085</v>
      </c>
      <c r="J26" s="32">
        <v>5.414551607445008</v>
      </c>
      <c r="K26" s="3"/>
    </row>
    <row r="27" spans="1:11" ht="11.25" customHeight="1">
      <c r="A27" s="22">
        <v>16</v>
      </c>
      <c r="B27" s="32">
        <v>1.3916068710589258</v>
      </c>
      <c r="C27" s="32">
        <v>0.8980454305335339</v>
      </c>
      <c r="D27" s="32">
        <v>2.2418478260869623</v>
      </c>
      <c r="E27" s="32">
        <v>67</v>
      </c>
      <c r="F27" s="32">
        <v>48.7</v>
      </c>
      <c r="G27" s="32">
        <v>63.5</v>
      </c>
      <c r="H27" s="32">
        <v>-0.7407407407407408</v>
      </c>
      <c r="I27" s="32">
        <v>3.397027600849257</v>
      </c>
      <c r="J27" s="32">
        <v>1.9261637239165328</v>
      </c>
      <c r="K27" s="3"/>
    </row>
    <row r="28" spans="1:11" ht="11.25" customHeight="1">
      <c r="A28" s="22">
        <v>17</v>
      </c>
      <c r="B28" s="32">
        <v>5.511473300450365</v>
      </c>
      <c r="C28" s="32">
        <v>0.3664921465968529</v>
      </c>
      <c r="D28" s="32">
        <v>3.588039867109627</v>
      </c>
      <c r="E28" s="32">
        <v>68.5</v>
      </c>
      <c r="F28" s="32">
        <v>49.5</v>
      </c>
      <c r="G28" s="32">
        <v>64</v>
      </c>
      <c r="H28" s="32">
        <v>2.2388059701492535</v>
      </c>
      <c r="I28" s="32">
        <v>1.642710472279261</v>
      </c>
      <c r="J28" s="32">
        <v>0.7874015748031495</v>
      </c>
      <c r="K28" s="3"/>
    </row>
    <row r="29" spans="1:11" ht="11.25" customHeight="1">
      <c r="A29" s="22">
        <v>18</v>
      </c>
      <c r="B29" s="32">
        <v>4.654471544715455</v>
      </c>
      <c r="C29" s="32">
        <v>2.556077203964535</v>
      </c>
      <c r="D29" s="32">
        <v>4.147958092794535</v>
      </c>
      <c r="E29" s="32">
        <v>71.5</v>
      </c>
      <c r="F29" s="32">
        <v>51.4</v>
      </c>
      <c r="G29" s="32">
        <v>66.7</v>
      </c>
      <c r="H29" s="32">
        <v>4.37956204379562</v>
      </c>
      <c r="I29" s="32">
        <v>3.8383838383838382</v>
      </c>
      <c r="J29" s="32">
        <v>4.21875</v>
      </c>
      <c r="K29" s="3"/>
    </row>
    <row r="30" spans="1:11" ht="11.25" customHeight="1">
      <c r="A30" s="22">
        <v>19</v>
      </c>
      <c r="B30" s="32">
        <v>18.858030685570014</v>
      </c>
      <c r="C30" s="32">
        <v>8.418107833163791</v>
      </c>
      <c r="D30" s="32">
        <v>13.508519811127083</v>
      </c>
      <c r="E30" s="32">
        <v>85.6</v>
      </c>
      <c r="F30" s="32">
        <v>56</v>
      </c>
      <c r="G30" s="32">
        <v>75.8</v>
      </c>
      <c r="H30" s="32">
        <v>19.72027972027972</v>
      </c>
      <c r="I30" s="32">
        <v>8.949416342412452</v>
      </c>
      <c r="J30" s="32">
        <v>13.6431784107946</v>
      </c>
      <c r="K30" s="3"/>
    </row>
    <row r="31" spans="1:11" ht="11.25" customHeight="1">
      <c r="A31" s="22">
        <v>20</v>
      </c>
      <c r="B31" s="32">
        <v>-3.0718954248366015</v>
      </c>
      <c r="C31" s="32">
        <v>9.500351864883893</v>
      </c>
      <c r="D31" s="32">
        <v>2.2969795623078326</v>
      </c>
      <c r="E31" s="32">
        <v>85.3</v>
      </c>
      <c r="F31" s="32">
        <v>61.9</v>
      </c>
      <c r="G31" s="32">
        <v>79.9</v>
      </c>
      <c r="H31" s="32">
        <v>-0.35046728971962615</v>
      </c>
      <c r="I31" s="32">
        <v>10.535714285714286</v>
      </c>
      <c r="J31" s="32">
        <v>5.408970976253298</v>
      </c>
      <c r="K31" s="3"/>
    </row>
    <row r="32" spans="1:11" ht="11.25" customHeight="1">
      <c r="A32" s="22">
        <v>21</v>
      </c>
      <c r="B32" s="31">
        <v>-12.508428860418075</v>
      </c>
      <c r="C32" s="31">
        <v>-7.133676092544983</v>
      </c>
      <c r="D32" s="31">
        <v>-10.767326732673265</v>
      </c>
      <c r="E32" s="31">
        <v>79.8</v>
      </c>
      <c r="F32" s="31">
        <v>58.4</v>
      </c>
      <c r="G32" s="31">
        <v>75.8</v>
      </c>
      <c r="H32" s="31">
        <v>-6.447831184056274</v>
      </c>
      <c r="I32" s="31">
        <v>-5.654281098546043</v>
      </c>
      <c r="J32" s="31">
        <v>-5.131414267834799</v>
      </c>
      <c r="K32" s="3"/>
    </row>
    <row r="33" spans="1:11" ht="11.25" customHeight="1">
      <c r="A33" s="22">
        <v>22</v>
      </c>
      <c r="B33" s="31">
        <v>5.915221579961472</v>
      </c>
      <c r="C33" s="31">
        <v>3.206459054209909</v>
      </c>
      <c r="D33" s="31">
        <v>5.983752724390734</v>
      </c>
      <c r="E33" s="31">
        <v>82.9</v>
      </c>
      <c r="F33" s="31">
        <v>59.7</v>
      </c>
      <c r="G33" s="31">
        <v>79.2</v>
      </c>
      <c r="H33" s="31">
        <v>3.884711779448624</v>
      </c>
      <c r="I33" s="31">
        <v>2.2260273972602773</v>
      </c>
      <c r="J33" s="31">
        <v>4.485488126649084</v>
      </c>
      <c r="K33" s="3"/>
    </row>
    <row r="34" spans="1:10" ht="11.25" customHeight="1">
      <c r="A34" s="13">
        <v>23</v>
      </c>
      <c r="B34" s="33">
        <f>(5339-5497)/5497*100</f>
        <v>-2.874295070038203</v>
      </c>
      <c r="C34" s="33">
        <f>(4152-4474)/4474*100</f>
        <v>-7.1971390254805545</v>
      </c>
      <c r="D34" s="33">
        <f>(5125-5349)/5349*100</f>
        <v>-4.1876986352589265</v>
      </c>
      <c r="E34" s="33">
        <v>81.1</v>
      </c>
      <c r="F34" s="33">
        <v>55.4</v>
      </c>
      <c r="G34" s="33">
        <v>75.9</v>
      </c>
      <c r="H34" s="33">
        <f>(81.1-82.9)/82.9*100</f>
        <v>-2.171290711700858</v>
      </c>
      <c r="I34" s="33">
        <f>(55.4-59.7)/59.7*100</f>
        <v>-7.202680067001682</v>
      </c>
      <c r="J34" s="33">
        <f>(75.9-79.2)/79.2*100</f>
        <v>-4.1666666666666625</v>
      </c>
    </row>
    <row r="35" spans="1:10" ht="11.25" customHeight="1">
      <c r="A35" s="13">
        <v>24</v>
      </c>
      <c r="B35" s="33">
        <f>(5283-5339)/5339*100</f>
        <v>-1.0488855590934631</v>
      </c>
      <c r="C35" s="33">
        <f>(4318-4152)/4152*100</f>
        <v>3.998073217726397</v>
      </c>
      <c r="D35" s="33">
        <f>(5090-5125)/5125*100</f>
        <v>-0.6829268292682927</v>
      </c>
      <c r="E35" s="33">
        <v>80.1</v>
      </c>
      <c r="F35" s="33">
        <v>58</v>
      </c>
      <c r="G35" s="33">
        <v>75.2</v>
      </c>
      <c r="H35" s="33">
        <f>(80.1-81.1)/81.1*100</f>
        <v>-1.2330456226880395</v>
      </c>
      <c r="I35" s="33">
        <f>(58-55.4)/55.4*100</f>
        <v>4.6931407942238295</v>
      </c>
      <c r="J35" s="33">
        <f>(75.2-75.9)/75.9*100</f>
        <v>-0.9222661396574476</v>
      </c>
    </row>
    <row r="36" spans="1:10" ht="11.25" customHeight="1">
      <c r="A36" s="13">
        <v>25</v>
      </c>
      <c r="B36" s="33">
        <f>(5853-5283)/5283*100</f>
        <v>10.789324247586599</v>
      </c>
      <c r="C36" s="33">
        <f>(4238-4318)/4318*100</f>
        <v>-1.8527095877721167</v>
      </c>
      <c r="D36" s="33">
        <f>(5634-5090)/5090*100</f>
        <v>10.687622789783891</v>
      </c>
      <c r="E36" s="33">
        <v>86.5</v>
      </c>
      <c r="F36" s="33">
        <v>58</v>
      </c>
      <c r="G36" s="33">
        <v>82.4</v>
      </c>
      <c r="H36" s="33">
        <f>(86.5-80.1)/80.1*100</f>
        <v>7.990012484394514</v>
      </c>
      <c r="I36" s="33">
        <f>(58-58)/58*100</f>
        <v>0</v>
      </c>
      <c r="J36" s="33">
        <f>(82.4-75.2)/75.2*100</f>
        <v>9.574468085106387</v>
      </c>
    </row>
    <row r="37" spans="1:10" ht="11.25" customHeight="1">
      <c r="A37" s="13">
        <v>26</v>
      </c>
      <c r="B37" s="33">
        <f>(5994-5853)/5853*100</f>
        <v>2.409021014864172</v>
      </c>
      <c r="C37" s="33">
        <f>(4726-4238)/4238*100</f>
        <v>11.514865502595564</v>
      </c>
      <c r="D37" s="33">
        <f>(5772-5634)/5634*100</f>
        <v>2.4494142705005326</v>
      </c>
      <c r="E37" s="33">
        <v>87.3</v>
      </c>
      <c r="F37" s="33">
        <v>64.8</v>
      </c>
      <c r="G37" s="33">
        <v>83.2</v>
      </c>
      <c r="H37" s="33">
        <f>(87.3-86.5)/86.5*100</f>
        <v>0.9248554913294765</v>
      </c>
      <c r="I37" s="33">
        <f>(64.8-58)/58*100</f>
        <v>11.724137931034479</v>
      </c>
      <c r="J37" s="33">
        <f>(83.2-82.4)/82.4*100</f>
        <v>0.9708737864077635</v>
      </c>
    </row>
    <row r="38" spans="1:10" ht="11.25" customHeight="1">
      <c r="A38" s="13">
        <v>27</v>
      </c>
      <c r="B38" s="34">
        <f>('表1-3-1'!H38-'表1-3-1'!H37)/'表1-3-1'!H37*100</f>
        <v>12.312312312312311</v>
      </c>
      <c r="C38" s="34">
        <f>('表1-3-1'!I38-'表1-3-1'!I37)/'表1-3-1'!I37*100</f>
        <v>-3.427845958527296</v>
      </c>
      <c r="D38" s="34">
        <f>('表1-3-1'!J38-'表1-3-1'!J37)/'表1-3-1'!J37*100</f>
        <v>8.108108108108109</v>
      </c>
      <c r="E38" s="34">
        <v>98.7</v>
      </c>
      <c r="F38" s="34">
        <v>62.1</v>
      </c>
      <c r="G38" s="34">
        <v>89.9</v>
      </c>
      <c r="H38" s="34">
        <f aca="true" t="shared" si="0" ref="H38:J39">(E38-E37)/E37*100</f>
        <v>13.058419243986261</v>
      </c>
      <c r="I38" s="34">
        <f t="shared" si="0"/>
        <v>-4.16666666666666</v>
      </c>
      <c r="J38" s="34">
        <f t="shared" si="0"/>
        <v>8.052884615384619</v>
      </c>
    </row>
    <row r="39" spans="1:10" ht="11.25" customHeight="1">
      <c r="A39" s="13">
        <v>28</v>
      </c>
      <c r="B39" s="34">
        <f>('表1-3-1'!H39-'表1-3-1'!H38)/'表1-3-1'!H38*100</f>
        <v>-1.5300059417706477</v>
      </c>
      <c r="C39" s="34">
        <f>('表1-3-1'!I39-'表1-3-1'!I38)/'表1-3-1'!I38*100</f>
        <v>9.224364592462752</v>
      </c>
      <c r="D39" s="34">
        <f>('表1-3-1'!J39-'表1-3-1'!J38)/'表1-3-1'!J38*100</f>
        <v>0.5448717948717948</v>
      </c>
      <c r="E39" s="34">
        <v>100.5</v>
      </c>
      <c r="F39" s="34">
        <v>69.3</v>
      </c>
      <c r="G39" s="34">
        <v>93.3</v>
      </c>
      <c r="H39" s="34">
        <f aca="true" t="shared" si="1" ref="H39:H45">(E39-E38)/E38*100</f>
        <v>1.8237082066869272</v>
      </c>
      <c r="I39" s="34">
        <f t="shared" si="0"/>
        <v>11.594202898550718</v>
      </c>
      <c r="J39" s="34">
        <f t="shared" si="0"/>
        <v>3.7819799777530494</v>
      </c>
    </row>
    <row r="40" spans="1:10" ht="11.25" customHeight="1">
      <c r="A40" s="13">
        <v>29</v>
      </c>
      <c r="B40" s="34">
        <f>('表1-3-1'!H40-'表1-3-1'!H39)/'表1-3-1'!H39*100</f>
        <v>6.939206516820033</v>
      </c>
      <c r="C40" s="34">
        <f>('表1-3-1'!I40-'表1-3-1'!I39)/'表1-3-1'!I39*100</f>
        <v>1.3841524573721165</v>
      </c>
      <c r="D40" s="34">
        <f>('表1-3-1'!J40-'表1-3-1'!J39)/'表1-3-1'!J39*100</f>
        <v>6.487089576028052</v>
      </c>
      <c r="E40" s="34">
        <v>108.3</v>
      </c>
      <c r="F40" s="34">
        <v>71.2</v>
      </c>
      <c r="G40" s="34">
        <v>100.4</v>
      </c>
      <c r="H40" s="34">
        <f t="shared" si="1"/>
        <v>7.761194029850743</v>
      </c>
      <c r="I40" s="34">
        <f aca="true" t="shared" si="2" ref="I40:J42">(F40-F39)/F39*100</f>
        <v>2.74170274170275</v>
      </c>
      <c r="J40" s="34">
        <f t="shared" si="2"/>
        <v>7.609860664523054</v>
      </c>
    </row>
    <row r="41" spans="1:12" ht="11.25" customHeight="1">
      <c r="A41" s="36">
        <v>30</v>
      </c>
      <c r="B41" s="34">
        <f>('表1-3-1'!H41-'表1-3-1'!H40)/'表1-3-1'!H40*100</f>
        <v>0.7476371843701509</v>
      </c>
      <c r="C41" s="34">
        <f>('表1-3-1'!I41-'表1-3-1'!I40)/'表1-3-1'!I40*100</f>
        <v>3.5813217253660468</v>
      </c>
      <c r="D41" s="34">
        <f>('表1-3-1'!J41-'表1-3-1'!J40)/'表1-3-1'!J40*100</f>
        <v>1.5566531956293967</v>
      </c>
      <c r="E41" s="34">
        <v>113.7</v>
      </c>
      <c r="F41" s="34">
        <v>74.5</v>
      </c>
      <c r="G41" s="34">
        <v>105.7</v>
      </c>
      <c r="H41" s="34">
        <f t="shared" si="1"/>
        <v>4.986149584487539</v>
      </c>
      <c r="I41" s="34">
        <f t="shared" si="2"/>
        <v>4.634831460674153</v>
      </c>
      <c r="J41" s="34">
        <f t="shared" si="2"/>
        <v>5.2788844621513915</v>
      </c>
      <c r="K41" s="37"/>
      <c r="L41" s="37"/>
    </row>
    <row r="42" spans="1:10" s="38" customFormat="1" ht="11.25" customHeight="1">
      <c r="A42" s="41">
        <v>31</v>
      </c>
      <c r="B42" s="34">
        <f>('表1-3-1'!H42-'表1-3-1'!H41)/'表1-3-1'!H41*100</f>
        <v>2.016241949033884</v>
      </c>
      <c r="C42" s="34">
        <f>('表1-3-1'!I42-'表1-3-1'!I41)/'表1-3-1'!I41*100</f>
        <v>4.813753581661891</v>
      </c>
      <c r="D42" s="34">
        <f>('表1-3-1'!J42-'表1-3-1'!J41)/'表1-3-1'!J41*100</f>
        <v>3.2571849668386146</v>
      </c>
      <c r="E42" s="42">
        <v>112.3</v>
      </c>
      <c r="F42" s="42">
        <v>79.3</v>
      </c>
      <c r="G42" s="42">
        <v>106.8</v>
      </c>
      <c r="H42" s="42">
        <f t="shared" si="1"/>
        <v>-1.2313104661389673</v>
      </c>
      <c r="I42" s="42">
        <f>(F42-F41)/F41*100</f>
        <v>6.442953020134225</v>
      </c>
      <c r="J42" s="42">
        <f t="shared" si="2"/>
        <v>1.0406811731314989</v>
      </c>
    </row>
    <row r="43" spans="1:10" s="38" customFormat="1" ht="11.25" customHeight="1">
      <c r="A43" s="41">
        <v>2</v>
      </c>
      <c r="B43" s="34">
        <f>('表1-3-1'!H43-'表1-3-1'!H42)/'表1-3-1'!H42*100</f>
        <v>5.846829536096624</v>
      </c>
      <c r="C43" s="34">
        <f>('表1-3-1'!I43-'表1-3-1'!I42)/'表1-3-1'!I42*100</f>
        <v>-0.4920721705850191</v>
      </c>
      <c r="D43" s="34">
        <f>('表1-3-1'!J43-'表1-3-1'!J42)/'表1-3-1'!J42*100</f>
        <v>2.711961176134742</v>
      </c>
      <c r="E43" s="42">
        <v>125.1</v>
      </c>
      <c r="F43" s="42">
        <v>80.5</v>
      </c>
      <c r="G43" s="42">
        <v>114.1</v>
      </c>
      <c r="H43" s="42">
        <f t="shared" si="1"/>
        <v>11.398040961709704</v>
      </c>
      <c r="I43" s="42">
        <f>(F43-F42)/F42*100</f>
        <v>1.5132408575031562</v>
      </c>
      <c r="J43" s="42">
        <f>(G43-G42)/G42*100</f>
        <v>6.83520599250936</v>
      </c>
    </row>
    <row r="44" spans="1:10" s="38" customFormat="1" ht="11.25" customHeight="1">
      <c r="A44" s="41">
        <v>3</v>
      </c>
      <c r="B44" s="34">
        <f>('表1-3-1'!H44-'表1-3-1'!H43)/'表1-3-1'!H43*100</f>
        <v>7.5337136929460575</v>
      </c>
      <c r="C44" s="34">
        <f>('表1-3-1'!I44-'表1-3-1'!I43)/'表1-3-1'!I43*100</f>
        <v>-7.307692307692308</v>
      </c>
      <c r="D44" s="34">
        <f>('表1-3-1'!J44-'表1-3-1'!J43)/'表1-3-1'!J43*100</f>
        <v>7.156753752084491</v>
      </c>
      <c r="E44" s="42">
        <v>128.2</v>
      </c>
      <c r="F44" s="42">
        <v>74.1</v>
      </c>
      <c r="G44" s="42">
        <v>118</v>
      </c>
      <c r="H44" s="42">
        <f t="shared" si="1"/>
        <v>2.4780175859312505</v>
      </c>
      <c r="I44" s="42">
        <f>(F44-F43)/F43*100</f>
        <v>-7.950310559006218</v>
      </c>
      <c r="J44" s="42">
        <f>(G44-G43)/G43*100</f>
        <v>3.4180543382997417</v>
      </c>
    </row>
    <row r="45" spans="1:10" s="38" customFormat="1" ht="11.25" customHeight="1">
      <c r="A45" s="41">
        <v>4</v>
      </c>
      <c r="B45" s="34">
        <f>('表1-3-1'!H45-'表1-3-1'!H44)/'表1-3-1'!H44*100</f>
        <v>-0.6873266610394309</v>
      </c>
      <c r="C45" s="34">
        <f>('表1-3-1'!I45-'表1-3-1'!I44)/'表1-3-1'!I44*100</f>
        <v>3.398537838371863</v>
      </c>
      <c r="D45" s="34">
        <f>('表1-3-1'!J45-'表1-3-1'!J44)/'表1-3-1'!J44*100</f>
        <v>-0.1685903255090131</v>
      </c>
      <c r="E45" s="42">
        <v>128.8</v>
      </c>
      <c r="F45" s="42">
        <v>79.6</v>
      </c>
      <c r="G45" s="42">
        <v>119.7</v>
      </c>
      <c r="H45" s="42">
        <f t="shared" si="1"/>
        <v>0.46801872074884776</v>
      </c>
      <c r="I45" s="42">
        <f>(F45-F44)/F44*100</f>
        <v>7.422402159244265</v>
      </c>
      <c r="J45" s="42">
        <f>(G45-G44)/G44*100</f>
        <v>1.4406779661016973</v>
      </c>
    </row>
    <row r="46" ht="12">
      <c r="A46" s="12" t="s">
        <v>26</v>
      </c>
    </row>
    <row r="56" spans="2:4" ht="12">
      <c r="B56" s="1"/>
      <c r="C56" s="1"/>
      <c r="D56" s="1"/>
    </row>
    <row r="57" spans="2:4" ht="12">
      <c r="B57" s="1"/>
      <c r="C57" s="1"/>
      <c r="D57" s="1"/>
    </row>
    <row r="58" spans="2:4" ht="12">
      <c r="B58" s="1"/>
      <c r="C58" s="1"/>
      <c r="D58" s="1"/>
    </row>
    <row r="59" spans="2:4" ht="12">
      <c r="B59" s="1"/>
      <c r="C59" s="1"/>
      <c r="D59" s="1"/>
    </row>
    <row r="60" spans="2:4" ht="12">
      <c r="B60" s="1"/>
      <c r="C60" s="1"/>
      <c r="D60" s="1"/>
    </row>
    <row r="61" spans="2:4" ht="12">
      <c r="B61" s="1"/>
      <c r="C61" s="1"/>
      <c r="D61" s="1"/>
    </row>
    <row r="62" spans="2:4" ht="12">
      <c r="B62" s="1"/>
      <c r="C62" s="1"/>
      <c r="D62" s="1"/>
    </row>
    <row r="63" spans="2:4" ht="12">
      <c r="B63" s="1"/>
      <c r="C63" s="1"/>
      <c r="D63" s="1"/>
    </row>
    <row r="64" spans="2:4" ht="12">
      <c r="B64" s="1"/>
      <c r="C64" s="1"/>
      <c r="D64" s="1"/>
    </row>
    <row r="65" spans="2:4" ht="12">
      <c r="B65" s="1"/>
      <c r="C65" s="1"/>
      <c r="D65" s="1"/>
    </row>
    <row r="66" spans="2:4" ht="12">
      <c r="B66" s="1"/>
      <c r="C66" s="1"/>
      <c r="D66" s="1"/>
    </row>
  </sheetData>
  <sheetProtection/>
  <mergeCells count="1">
    <mergeCell ref="C3:D3"/>
  </mergeCells>
  <printOptions horizontalCentered="1"/>
  <pageMargins left="0.8661417322834646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C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2015-06-22T23:50:55Z</cp:lastPrinted>
  <dcterms:created xsi:type="dcterms:W3CDTF">2000-08-14T06:41:15Z</dcterms:created>
  <dcterms:modified xsi:type="dcterms:W3CDTF">2023-12-18T09:07:53Z</dcterms:modified>
  <cp:category/>
  <cp:version/>
  <cp:contentType/>
  <cp:contentStatus/>
</cp:coreProperties>
</file>