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32" yWindow="65500" windowWidth="12516" windowHeight="8280" activeTab="0"/>
  </bookViews>
  <sheets>
    <sheet name="表4-1-2" sheetId="1" r:id="rId1"/>
  </sheets>
  <definedNames>
    <definedName name="_xlnm.Print_Area" localSheetId="0">'表4-1-2'!$A$1:$Q$69</definedName>
  </definedNames>
  <calcPr fullCalcOnLoad="1" refMode="R1C1"/>
</workbook>
</file>

<file path=xl/sharedStrings.xml><?xml version="1.0" encoding="utf-8"?>
<sst xmlns="http://schemas.openxmlformats.org/spreadsheetml/2006/main" count="93" uniqueCount="80">
  <si>
    <t>　表４－１－２　地目別民有地面積の増減</t>
  </si>
  <si>
    <t>合計</t>
  </si>
  <si>
    <t>宅地</t>
  </si>
  <si>
    <t>農地</t>
  </si>
  <si>
    <t>山林</t>
  </si>
  <si>
    <t>区市町村名</t>
  </si>
  <si>
    <t>増減</t>
  </si>
  <si>
    <t>千代田　区</t>
  </si>
  <si>
    <t>中　央　区</t>
  </si>
  <si>
    <t>港　　　区</t>
  </si>
  <si>
    <t>新　宿　区</t>
  </si>
  <si>
    <t>文　京　区</t>
  </si>
  <si>
    <t>区</t>
  </si>
  <si>
    <t>台　東　区</t>
  </si>
  <si>
    <t>墨　田　区</t>
  </si>
  <si>
    <t>江　東　区</t>
  </si>
  <si>
    <t>品　川　区</t>
  </si>
  <si>
    <t>目　黒　区</t>
  </si>
  <si>
    <t>大　田　区</t>
  </si>
  <si>
    <t>世田谷　区</t>
  </si>
  <si>
    <t>渋　谷　区</t>
  </si>
  <si>
    <t>中　野　区</t>
  </si>
  <si>
    <t>杉　並　区</t>
  </si>
  <si>
    <t>豊　島　区</t>
  </si>
  <si>
    <t>部</t>
  </si>
  <si>
    <t>北　　　区</t>
  </si>
  <si>
    <t>荒　川　区</t>
  </si>
  <si>
    <t>板　橋　区</t>
  </si>
  <si>
    <t>練　馬　区</t>
  </si>
  <si>
    <t>足　立　区</t>
  </si>
  <si>
    <t>葛　飾　区</t>
  </si>
  <si>
    <t>江戸川　区</t>
  </si>
  <si>
    <t>区　部　計</t>
  </si>
  <si>
    <t>八王子　市</t>
  </si>
  <si>
    <t>立　川　市</t>
  </si>
  <si>
    <t>武蔵野　市</t>
  </si>
  <si>
    <t>三　鷹　市</t>
  </si>
  <si>
    <t>青　梅　市</t>
  </si>
  <si>
    <t>府　中　市</t>
  </si>
  <si>
    <t>昭　島　市</t>
  </si>
  <si>
    <t>調　布　市</t>
  </si>
  <si>
    <t>市</t>
  </si>
  <si>
    <t>町　田　市</t>
  </si>
  <si>
    <t>小金井　市</t>
  </si>
  <si>
    <t>小　平　市</t>
  </si>
  <si>
    <t>日　野　市</t>
  </si>
  <si>
    <t>東村山　市</t>
  </si>
  <si>
    <t>国分寺　市</t>
  </si>
  <si>
    <t>国　立　市</t>
  </si>
  <si>
    <t>福　生　市</t>
  </si>
  <si>
    <t>狛　江　市</t>
  </si>
  <si>
    <t>東大和　市</t>
  </si>
  <si>
    <t>清　瀬　市</t>
  </si>
  <si>
    <t>東久留米市</t>
  </si>
  <si>
    <t>武蔵村山市</t>
  </si>
  <si>
    <t>多　摩　市</t>
  </si>
  <si>
    <t>稲　城　市</t>
  </si>
  <si>
    <t>羽　村　市</t>
  </si>
  <si>
    <t>あきる野市</t>
  </si>
  <si>
    <t>市　部　計</t>
  </si>
  <si>
    <t>西</t>
  </si>
  <si>
    <t>瑞　穂　町</t>
  </si>
  <si>
    <t>多</t>
  </si>
  <si>
    <t>日の出　町</t>
  </si>
  <si>
    <t>摩</t>
  </si>
  <si>
    <t>檜　原　村</t>
  </si>
  <si>
    <t>郡</t>
  </si>
  <si>
    <t>奥多摩　町</t>
  </si>
  <si>
    <t>西多摩郡計</t>
  </si>
  <si>
    <t>　多摩地域計</t>
  </si>
  <si>
    <t>区部・多摩計</t>
  </si>
  <si>
    <t>西東京  市</t>
  </si>
  <si>
    <t>　　　2 免税点未満を含む。</t>
  </si>
  <si>
    <t>　　　3 区分所有に係る土地分を含む。</t>
  </si>
  <si>
    <t>その他</t>
  </si>
  <si>
    <t>（単位：千㎡）</t>
  </si>
  <si>
    <t>　　　4 その他には、原野、池沼、雑種地（ゴルフ場、遊園地、鉄軌道用地等）などを含む。</t>
  </si>
  <si>
    <t>（注）1 課税資料から作成（各年１月１日現在）</t>
  </si>
  <si>
    <t>31年</t>
  </si>
  <si>
    <t>２年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</si>
</sst>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\(??,??0\)"/>
    <numFmt numFmtId="188" formatCode="\(?,??0\)"/>
    <numFmt numFmtId="189" formatCode="\(\-?,??0\)"/>
    <numFmt numFmtId="190" formatCode="\(\-\,??0\)"/>
    <numFmt numFmtId="191" formatCode="\(?,??0\);[Red]\(#,??0\)"/>
    <numFmt numFmtId="192" formatCode="\(?,??0\);"/>
    <numFmt numFmtId="193" formatCode="\(\ ???0\);"/>
    <numFmt numFmtId="194" formatCode="\(\ ???0\)"/>
    <numFmt numFmtId="195" formatCode="#,##0.0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#,##0.0000000000"/>
    <numFmt numFmtId="204" formatCode="0.000_);[Red]\(0.000\)"/>
    <numFmt numFmtId="205" formatCode="#,##0.000_ "/>
    <numFmt numFmtId="206" formatCode="##,#0#"/>
    <numFmt numFmtId="207" formatCode="#,##0_ "/>
    <numFmt numFmtId="208" formatCode="0_ "/>
    <numFmt numFmtId="209" formatCode="#,##0_);[Red]\(#,##0\)"/>
  </numFmts>
  <fonts count="44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sz val="9"/>
      <name val="times"/>
      <family val="1"/>
    </font>
    <font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7" fillId="0" borderId="11" xfId="0" applyFont="1" applyFill="1" applyBorder="1" applyAlignment="1">
      <alignment horizontal="center" vertical="center"/>
    </xf>
    <xf numFmtId="184" fontId="7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84" fontId="7" fillId="0" borderId="15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vertical="center"/>
    </xf>
    <xf numFmtId="206" fontId="7" fillId="0" borderId="0" xfId="0" applyNumberFormat="1" applyFont="1" applyFill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Continuous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Continuous" vertical="center"/>
    </xf>
    <xf numFmtId="0" fontId="7" fillId="33" borderId="11" xfId="0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/>
    </xf>
    <xf numFmtId="3" fontId="9" fillId="33" borderId="18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3" fontId="9" fillId="33" borderId="10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3" fontId="7" fillId="33" borderId="0" xfId="0" applyNumberFormat="1" applyFont="1" applyFill="1" applyBorder="1" applyAlignment="1">
      <alignment vertical="center"/>
    </xf>
    <xf numFmtId="186" fontId="7" fillId="33" borderId="0" xfId="0" applyNumberFormat="1" applyFont="1" applyFill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center" vertical="center"/>
    </xf>
    <xf numFmtId="184" fontId="7" fillId="0" borderId="17" xfId="0" applyNumberFormat="1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68"/>
  <sheetViews>
    <sheetView showGridLines="0"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28125" defaultRowHeight="12"/>
  <cols>
    <col min="1" max="1" width="3.8515625" style="5" customWidth="1"/>
    <col min="2" max="2" width="12.00390625" style="4" customWidth="1"/>
    <col min="3" max="3" width="11.7109375" style="4" customWidth="1"/>
    <col min="4" max="4" width="10.7109375" style="5" customWidth="1"/>
    <col min="5" max="5" width="7.8515625" style="5" customWidth="1"/>
    <col min="6" max="6" width="11.28125" style="29" customWidth="1"/>
    <col min="7" max="7" width="10.421875" style="29" customWidth="1"/>
    <col min="8" max="8" width="8.7109375" style="29" bestFit="1" customWidth="1"/>
    <col min="9" max="10" width="7.8515625" style="29" customWidth="1"/>
    <col min="11" max="11" width="8.7109375" style="29" bestFit="1" customWidth="1"/>
    <col min="12" max="12" width="9.57421875" style="29" customWidth="1"/>
    <col min="13" max="13" width="10.00390625" style="29" customWidth="1"/>
    <col min="14" max="14" width="8.7109375" style="29" bestFit="1" customWidth="1"/>
    <col min="15" max="15" width="8.00390625" style="29" customWidth="1"/>
    <col min="16" max="16" width="8.00390625" style="5" customWidth="1"/>
    <col min="17" max="17" width="6.421875" style="5" customWidth="1"/>
    <col min="18" max="18" width="4.28125" style="5" customWidth="1"/>
    <col min="19" max="20" width="13.28125" style="5" customWidth="1"/>
    <col min="21" max="16384" width="9.28125" style="5" customWidth="1"/>
  </cols>
  <sheetData>
    <row r="1" spans="1:17" ht="12.75">
      <c r="A1" s="3" t="s">
        <v>0</v>
      </c>
      <c r="E1" s="4"/>
      <c r="F1" s="28"/>
      <c r="G1" s="28"/>
      <c r="H1" s="28"/>
      <c r="I1" s="28"/>
      <c r="J1" s="28"/>
      <c r="K1" s="28"/>
      <c r="L1" s="28"/>
      <c r="M1" s="28"/>
      <c r="N1" s="28"/>
      <c r="O1" s="28"/>
      <c r="P1" s="4"/>
      <c r="Q1" s="4"/>
    </row>
    <row r="2" ht="8.25" customHeight="1"/>
    <row r="3" ht="12.75" customHeight="1">
      <c r="Q3" s="6" t="s">
        <v>75</v>
      </c>
    </row>
    <row r="4" spans="1:17" ht="12.75" customHeight="1">
      <c r="A4" s="7"/>
      <c r="B4" s="8"/>
      <c r="C4" s="47" t="s">
        <v>1</v>
      </c>
      <c r="D4" s="48"/>
      <c r="E4" s="49"/>
      <c r="F4" s="44" t="s">
        <v>2</v>
      </c>
      <c r="G4" s="45"/>
      <c r="H4" s="46"/>
      <c r="I4" s="44" t="s">
        <v>3</v>
      </c>
      <c r="J4" s="45"/>
      <c r="K4" s="46"/>
      <c r="L4" s="44" t="s">
        <v>4</v>
      </c>
      <c r="M4" s="45"/>
      <c r="N4" s="46"/>
      <c r="O4" s="47" t="s">
        <v>74</v>
      </c>
      <c r="P4" s="48"/>
      <c r="Q4" s="49"/>
    </row>
    <row r="5" spans="1:17" ht="12.75" customHeight="1">
      <c r="A5" s="50" t="s">
        <v>5</v>
      </c>
      <c r="B5" s="51"/>
      <c r="C5" s="9" t="s">
        <v>79</v>
      </c>
      <c r="D5" s="9" t="s">
        <v>78</v>
      </c>
      <c r="E5" s="10" t="s">
        <v>6</v>
      </c>
      <c r="F5" s="30" t="s">
        <v>79</v>
      </c>
      <c r="G5" s="30" t="s">
        <v>78</v>
      </c>
      <c r="H5" s="31" t="s">
        <v>6</v>
      </c>
      <c r="I5" s="30" t="s">
        <v>79</v>
      </c>
      <c r="J5" s="30" t="s">
        <v>78</v>
      </c>
      <c r="K5" s="31" t="s">
        <v>6</v>
      </c>
      <c r="L5" s="30" t="s">
        <v>79</v>
      </c>
      <c r="M5" s="30" t="s">
        <v>78</v>
      </c>
      <c r="N5" s="31" t="s">
        <v>6</v>
      </c>
      <c r="O5" s="30" t="s">
        <v>79</v>
      </c>
      <c r="P5" s="9" t="s">
        <v>78</v>
      </c>
      <c r="Q5" s="10" t="s">
        <v>6</v>
      </c>
    </row>
    <row r="6" spans="1:20" ht="12.75" customHeight="1">
      <c r="A6" s="11"/>
      <c r="B6" s="11" t="s">
        <v>7</v>
      </c>
      <c r="C6" s="12">
        <v>4063.45987</v>
      </c>
      <c r="D6" s="12">
        <v>4060.9307100000005</v>
      </c>
      <c r="E6" s="13">
        <f>C6-D6</f>
        <v>2.5291599999995924</v>
      </c>
      <c r="F6" s="32">
        <v>3655.27291</v>
      </c>
      <c r="G6" s="32">
        <v>3651.7137700000003</v>
      </c>
      <c r="H6" s="32">
        <f>F6-G6</f>
        <v>3.559139999999843</v>
      </c>
      <c r="I6" s="32">
        <v>0</v>
      </c>
      <c r="J6" s="32">
        <v>0</v>
      </c>
      <c r="K6" s="32">
        <f>I6-J6</f>
        <v>0</v>
      </c>
      <c r="L6" s="32">
        <v>0</v>
      </c>
      <c r="M6" s="32">
        <v>0</v>
      </c>
      <c r="N6" s="32">
        <f>L6-M6</f>
        <v>0</v>
      </c>
      <c r="O6" s="32">
        <v>408.18696</v>
      </c>
      <c r="P6" s="13">
        <v>409.21694</v>
      </c>
      <c r="Q6" s="13">
        <f>O6-P6</f>
        <v>-1.0299800000000232</v>
      </c>
      <c r="R6" s="14"/>
      <c r="S6" s="14"/>
      <c r="T6" s="14"/>
    </row>
    <row r="7" spans="1:20" ht="12.75" customHeight="1">
      <c r="A7" s="11"/>
      <c r="B7" s="11" t="s">
        <v>8</v>
      </c>
      <c r="C7" s="12">
        <v>3941.2287300000007</v>
      </c>
      <c r="D7" s="12">
        <v>3942.62451</v>
      </c>
      <c r="E7" s="13">
        <f aca="true" t="shared" si="0" ref="E7:E29">C7-D7</f>
        <v>-1.3957799999993767</v>
      </c>
      <c r="F7" s="32">
        <v>3933.8054200000006</v>
      </c>
      <c r="G7" s="32">
        <v>3935.18021</v>
      </c>
      <c r="H7" s="32">
        <f aca="true" t="shared" si="1" ref="H7:H28">F7-G7</f>
        <v>-1.3747899999993933</v>
      </c>
      <c r="I7" s="32">
        <v>0</v>
      </c>
      <c r="J7" s="32">
        <v>0</v>
      </c>
      <c r="K7" s="32">
        <f aca="true" t="shared" si="2" ref="K7:K28">I7-J7</f>
        <v>0</v>
      </c>
      <c r="L7" s="32">
        <v>0</v>
      </c>
      <c r="M7" s="32">
        <v>0</v>
      </c>
      <c r="N7" s="32">
        <f aca="true" t="shared" si="3" ref="N7:N28">L7-M7</f>
        <v>0</v>
      </c>
      <c r="O7" s="32">
        <v>7.42331</v>
      </c>
      <c r="P7" s="13">
        <v>7.4443</v>
      </c>
      <c r="Q7" s="13">
        <f aca="true" t="shared" si="4" ref="Q7:Q28">O7-P7</f>
        <v>-0.020990000000000286</v>
      </c>
      <c r="R7" s="14"/>
      <c r="S7" s="14"/>
      <c r="T7" s="14"/>
    </row>
    <row r="8" spans="1:20" ht="12.75" customHeight="1">
      <c r="A8" s="11"/>
      <c r="B8" s="11" t="s">
        <v>9</v>
      </c>
      <c r="C8" s="12">
        <v>10024.87229</v>
      </c>
      <c r="D8" s="12">
        <v>10030.47111</v>
      </c>
      <c r="E8" s="13">
        <f t="shared" si="0"/>
        <v>-5.598820000001069</v>
      </c>
      <c r="F8" s="32">
        <v>9315.473829999999</v>
      </c>
      <c r="G8" s="32">
        <v>9322.66735</v>
      </c>
      <c r="H8" s="32">
        <f t="shared" si="1"/>
        <v>-7.193520000000717</v>
      </c>
      <c r="I8" s="32">
        <v>0</v>
      </c>
      <c r="J8" s="32">
        <v>0</v>
      </c>
      <c r="K8" s="32">
        <f t="shared" si="2"/>
        <v>0</v>
      </c>
      <c r="L8" s="32">
        <v>0</v>
      </c>
      <c r="M8" s="32">
        <v>0</v>
      </c>
      <c r="N8" s="32">
        <f t="shared" si="3"/>
        <v>0</v>
      </c>
      <c r="O8" s="32">
        <v>709.39846</v>
      </c>
      <c r="P8" s="13">
        <v>707.8037599999999</v>
      </c>
      <c r="Q8" s="13">
        <f t="shared" si="4"/>
        <v>1.5947000000001026</v>
      </c>
      <c r="R8" s="14"/>
      <c r="S8" s="14"/>
      <c r="T8" s="14"/>
    </row>
    <row r="9" spans="1:20" ht="12.75" customHeight="1">
      <c r="A9" s="11"/>
      <c r="B9" s="11" t="s">
        <v>10</v>
      </c>
      <c r="C9" s="12">
        <v>10180.47632</v>
      </c>
      <c r="D9" s="12">
        <v>10189.359919999999</v>
      </c>
      <c r="E9" s="13">
        <f t="shared" si="0"/>
        <v>-8.883599999999205</v>
      </c>
      <c r="F9" s="32">
        <v>9878.79732</v>
      </c>
      <c r="G9" s="32">
        <v>9887.855969999999</v>
      </c>
      <c r="H9" s="32">
        <f t="shared" si="1"/>
        <v>-9.058649999999034</v>
      </c>
      <c r="I9" s="32">
        <v>0</v>
      </c>
      <c r="J9" s="32">
        <v>0</v>
      </c>
      <c r="K9" s="32">
        <f t="shared" si="2"/>
        <v>0</v>
      </c>
      <c r="L9" s="32">
        <v>0</v>
      </c>
      <c r="M9" s="32">
        <v>0</v>
      </c>
      <c r="N9" s="32">
        <f t="shared" si="3"/>
        <v>0</v>
      </c>
      <c r="O9" s="32">
        <v>301.679</v>
      </c>
      <c r="P9" s="13">
        <v>301.50395</v>
      </c>
      <c r="Q9" s="13">
        <f t="shared" si="4"/>
        <v>0.17504999999999882</v>
      </c>
      <c r="R9" s="14"/>
      <c r="S9" s="14"/>
      <c r="T9" s="14"/>
    </row>
    <row r="10" spans="1:20" ht="12.75" customHeight="1">
      <c r="A10" s="11"/>
      <c r="B10" s="11" t="s">
        <v>11</v>
      </c>
      <c r="C10" s="12">
        <v>5946.71854</v>
      </c>
      <c r="D10" s="12">
        <v>5950.36767</v>
      </c>
      <c r="E10" s="13">
        <f t="shared" si="0"/>
        <v>-3.6491299999997864</v>
      </c>
      <c r="F10" s="32">
        <v>5876.20148</v>
      </c>
      <c r="G10" s="32">
        <v>5879.8506099999995</v>
      </c>
      <c r="H10" s="32">
        <f t="shared" si="1"/>
        <v>-3.6491299999997864</v>
      </c>
      <c r="I10" s="32">
        <v>0</v>
      </c>
      <c r="J10" s="32">
        <v>0</v>
      </c>
      <c r="K10" s="32">
        <f t="shared" si="2"/>
        <v>0</v>
      </c>
      <c r="L10" s="32">
        <v>0</v>
      </c>
      <c r="M10" s="32">
        <v>0</v>
      </c>
      <c r="N10" s="32">
        <f t="shared" si="3"/>
        <v>0</v>
      </c>
      <c r="O10" s="32">
        <v>70.51706</v>
      </c>
      <c r="P10" s="13">
        <v>70.51706</v>
      </c>
      <c r="Q10" s="13">
        <f t="shared" si="4"/>
        <v>0</v>
      </c>
      <c r="R10" s="14"/>
      <c r="S10" s="14"/>
      <c r="T10" s="14"/>
    </row>
    <row r="11" spans="1:20" ht="12.75" customHeight="1">
      <c r="A11" s="11" t="s">
        <v>12</v>
      </c>
      <c r="B11" s="11" t="s">
        <v>13</v>
      </c>
      <c r="C11" s="12">
        <v>4802.343</v>
      </c>
      <c r="D11" s="12">
        <v>4803.6869</v>
      </c>
      <c r="E11" s="13">
        <f t="shared" si="0"/>
        <v>-1.3438999999998487</v>
      </c>
      <c r="F11" s="32">
        <v>4534.50979</v>
      </c>
      <c r="G11" s="32">
        <v>4535.85369</v>
      </c>
      <c r="H11" s="32">
        <f t="shared" si="1"/>
        <v>-1.3438999999998487</v>
      </c>
      <c r="I11" s="32">
        <v>0</v>
      </c>
      <c r="J11" s="32">
        <v>0</v>
      </c>
      <c r="K11" s="32">
        <f t="shared" si="2"/>
        <v>0</v>
      </c>
      <c r="L11" s="32">
        <v>0</v>
      </c>
      <c r="M11" s="32">
        <v>0</v>
      </c>
      <c r="N11" s="32">
        <f t="shared" si="3"/>
        <v>0</v>
      </c>
      <c r="O11" s="32">
        <v>267.83321</v>
      </c>
      <c r="P11" s="13">
        <v>267.83321</v>
      </c>
      <c r="Q11" s="13">
        <f t="shared" si="4"/>
        <v>0</v>
      </c>
      <c r="R11" s="14"/>
      <c r="S11" s="14"/>
      <c r="T11" s="14"/>
    </row>
    <row r="12" spans="1:20" ht="12.75" customHeight="1">
      <c r="A12" s="11"/>
      <c r="B12" s="11" t="s">
        <v>14</v>
      </c>
      <c r="C12" s="12">
        <v>7095.1115</v>
      </c>
      <c r="D12" s="12">
        <v>7094.16336</v>
      </c>
      <c r="E12" s="13">
        <f t="shared" si="0"/>
        <v>0.9481400000004214</v>
      </c>
      <c r="F12" s="32">
        <v>6849.362</v>
      </c>
      <c r="G12" s="32">
        <v>6848.58692</v>
      </c>
      <c r="H12" s="32">
        <f t="shared" si="1"/>
        <v>0.7750800000003437</v>
      </c>
      <c r="I12" s="32">
        <v>0</v>
      </c>
      <c r="J12" s="32">
        <v>0</v>
      </c>
      <c r="K12" s="32">
        <f t="shared" si="2"/>
        <v>0</v>
      </c>
      <c r="L12" s="32">
        <v>0</v>
      </c>
      <c r="M12" s="32">
        <v>0</v>
      </c>
      <c r="N12" s="32">
        <f t="shared" si="3"/>
        <v>0</v>
      </c>
      <c r="O12" s="32">
        <v>245.7495</v>
      </c>
      <c r="P12" s="13">
        <v>245.57644</v>
      </c>
      <c r="Q12" s="13">
        <f t="shared" si="4"/>
        <v>0.17306000000002086</v>
      </c>
      <c r="R12" s="14"/>
      <c r="S12" s="14"/>
      <c r="T12" s="14"/>
    </row>
    <row r="13" spans="1:20" ht="12.75" customHeight="1">
      <c r="A13" s="11"/>
      <c r="B13" s="11" t="s">
        <v>15</v>
      </c>
      <c r="C13" s="12">
        <v>15277.45612</v>
      </c>
      <c r="D13" s="12">
        <v>15615.782890000002</v>
      </c>
      <c r="E13" s="13">
        <f t="shared" si="0"/>
        <v>-338.3267700000015</v>
      </c>
      <c r="F13" s="32">
        <v>14612.10273</v>
      </c>
      <c r="G13" s="32">
        <v>14951.644160000002</v>
      </c>
      <c r="H13" s="32">
        <f t="shared" si="1"/>
        <v>-339.5414300000011</v>
      </c>
      <c r="I13" s="32">
        <v>0</v>
      </c>
      <c r="J13" s="32">
        <v>0</v>
      </c>
      <c r="K13" s="32">
        <f t="shared" si="2"/>
        <v>0</v>
      </c>
      <c r="L13" s="32">
        <v>0</v>
      </c>
      <c r="M13" s="32">
        <v>0</v>
      </c>
      <c r="N13" s="32">
        <f t="shared" si="3"/>
        <v>0</v>
      </c>
      <c r="O13" s="32">
        <v>665.35339</v>
      </c>
      <c r="P13" s="13">
        <v>664.13873</v>
      </c>
      <c r="Q13" s="13">
        <f t="shared" si="4"/>
        <v>1.2146599999999808</v>
      </c>
      <c r="R13" s="14"/>
      <c r="S13" s="14"/>
      <c r="T13" s="14"/>
    </row>
    <row r="14" spans="1:20" ht="12.75" customHeight="1">
      <c r="A14" s="11"/>
      <c r="B14" s="11" t="s">
        <v>16</v>
      </c>
      <c r="C14" s="12">
        <v>12767.17959</v>
      </c>
      <c r="D14" s="12">
        <v>13645.833210000003</v>
      </c>
      <c r="E14" s="13">
        <f t="shared" si="0"/>
        <v>-878.6536200000028</v>
      </c>
      <c r="F14" s="32">
        <v>10642.92816</v>
      </c>
      <c r="G14" s="32">
        <v>11518.883710000002</v>
      </c>
      <c r="H14" s="32">
        <f t="shared" si="1"/>
        <v>-875.9555500000024</v>
      </c>
      <c r="I14" s="32">
        <v>0</v>
      </c>
      <c r="J14" s="32">
        <v>0</v>
      </c>
      <c r="K14" s="32">
        <f t="shared" si="2"/>
        <v>0</v>
      </c>
      <c r="L14" s="32">
        <v>0</v>
      </c>
      <c r="M14" s="32">
        <v>0</v>
      </c>
      <c r="N14" s="32">
        <f t="shared" si="3"/>
        <v>0</v>
      </c>
      <c r="O14" s="32">
        <v>2124.2514300000003</v>
      </c>
      <c r="P14" s="13">
        <v>2126.9495</v>
      </c>
      <c r="Q14" s="13">
        <f t="shared" si="4"/>
        <v>-2.698069999999916</v>
      </c>
      <c r="R14" s="14"/>
      <c r="S14" s="14"/>
      <c r="T14" s="14"/>
    </row>
    <row r="15" spans="1:20" ht="12.75" customHeight="1">
      <c r="A15" s="11"/>
      <c r="B15" s="11" t="s">
        <v>17</v>
      </c>
      <c r="C15" s="12">
        <v>9285.35333</v>
      </c>
      <c r="D15" s="12">
        <v>9292.5372</v>
      </c>
      <c r="E15" s="13">
        <f t="shared" si="0"/>
        <v>-7.183870000000752</v>
      </c>
      <c r="F15" s="32">
        <v>9121.08489</v>
      </c>
      <c r="G15" s="32">
        <v>9127.91964</v>
      </c>
      <c r="H15" s="32">
        <f t="shared" si="1"/>
        <v>-6.8347499999999854</v>
      </c>
      <c r="I15" s="32">
        <v>24.896160000000002</v>
      </c>
      <c r="J15" s="32">
        <v>24.89616</v>
      </c>
      <c r="K15" s="32">
        <f t="shared" si="2"/>
        <v>0</v>
      </c>
      <c r="L15" s="32">
        <v>5.48082</v>
      </c>
      <c r="M15" s="32">
        <v>5.48082</v>
      </c>
      <c r="N15" s="32">
        <f t="shared" si="3"/>
        <v>0</v>
      </c>
      <c r="O15" s="32">
        <v>133.89146</v>
      </c>
      <c r="P15" s="13">
        <v>134.24058</v>
      </c>
      <c r="Q15" s="13">
        <f t="shared" si="4"/>
        <v>-0.3491199999999992</v>
      </c>
      <c r="R15" s="14"/>
      <c r="S15" s="14"/>
      <c r="T15" s="14"/>
    </row>
    <row r="16" spans="1:20" ht="12.75" customHeight="1">
      <c r="A16" s="11"/>
      <c r="B16" s="11" t="s">
        <v>18</v>
      </c>
      <c r="C16" s="12">
        <v>25525.932719999997</v>
      </c>
      <c r="D16" s="12">
        <v>25791.131799999996</v>
      </c>
      <c r="E16" s="13">
        <f t="shared" si="0"/>
        <v>-265.1990799999985</v>
      </c>
      <c r="F16" s="32">
        <v>24763.59592</v>
      </c>
      <c r="G16" s="32">
        <v>25029.458509999997</v>
      </c>
      <c r="H16" s="32">
        <f t="shared" si="1"/>
        <v>-265.862589999997</v>
      </c>
      <c r="I16" s="32">
        <v>28.07188</v>
      </c>
      <c r="J16" s="32">
        <v>27.88252</v>
      </c>
      <c r="K16" s="32">
        <f t="shared" si="2"/>
        <v>0.18936000000000064</v>
      </c>
      <c r="L16" s="32">
        <v>10.327069999999999</v>
      </c>
      <c r="M16" s="32">
        <v>10.291070000000001</v>
      </c>
      <c r="N16" s="32">
        <f t="shared" si="3"/>
        <v>0.03599999999999781</v>
      </c>
      <c r="O16" s="32">
        <v>723.93785</v>
      </c>
      <c r="P16" s="13">
        <v>723.4997000000001</v>
      </c>
      <c r="Q16" s="13">
        <f t="shared" si="4"/>
        <v>0.4381499999999505</v>
      </c>
      <c r="R16" s="14"/>
      <c r="S16" s="14"/>
      <c r="T16" s="14"/>
    </row>
    <row r="17" spans="1:20" ht="12.75" customHeight="1">
      <c r="A17" s="11"/>
      <c r="B17" s="11" t="s">
        <v>19</v>
      </c>
      <c r="C17" s="12">
        <v>36787.7803</v>
      </c>
      <c r="D17" s="12">
        <v>36812.879030000004</v>
      </c>
      <c r="E17" s="13">
        <f t="shared" si="0"/>
        <v>-25.098730000005162</v>
      </c>
      <c r="F17" s="32">
        <v>34841.43732</v>
      </c>
      <c r="G17" s="32">
        <v>34835.7198</v>
      </c>
      <c r="H17" s="32">
        <f t="shared" si="1"/>
        <v>5.717519999998331</v>
      </c>
      <c r="I17" s="32">
        <v>944.58272</v>
      </c>
      <c r="J17" s="32">
        <v>966.49788</v>
      </c>
      <c r="K17" s="32">
        <f t="shared" si="2"/>
        <v>-21.915160000000014</v>
      </c>
      <c r="L17" s="32">
        <v>52.454170000000005</v>
      </c>
      <c r="M17" s="32">
        <v>54.01872</v>
      </c>
      <c r="N17" s="32">
        <f t="shared" si="3"/>
        <v>-1.564549999999997</v>
      </c>
      <c r="O17" s="32">
        <v>949.30609</v>
      </c>
      <c r="P17" s="13">
        <v>956.64263</v>
      </c>
      <c r="Q17" s="13">
        <f t="shared" si="4"/>
        <v>-7.336540000000014</v>
      </c>
      <c r="R17" s="14"/>
      <c r="S17" s="14"/>
      <c r="T17" s="14"/>
    </row>
    <row r="18" spans="1:20" ht="12.75" customHeight="1">
      <c r="A18" s="11"/>
      <c r="B18" s="11" t="s">
        <v>20</v>
      </c>
      <c r="C18" s="12">
        <v>8480.742719999998</v>
      </c>
      <c r="D18" s="12">
        <v>8480.28169</v>
      </c>
      <c r="E18" s="13">
        <f t="shared" si="0"/>
        <v>0.46102999999857275</v>
      </c>
      <c r="F18" s="32">
        <v>8122.350409999999</v>
      </c>
      <c r="G18" s="32">
        <v>8117.87708</v>
      </c>
      <c r="H18" s="32">
        <f t="shared" si="1"/>
        <v>4.473329999998896</v>
      </c>
      <c r="I18" s="32">
        <v>0</v>
      </c>
      <c r="J18" s="32">
        <v>0</v>
      </c>
      <c r="K18" s="32">
        <f t="shared" si="2"/>
        <v>0</v>
      </c>
      <c r="L18" s="32">
        <v>0</v>
      </c>
      <c r="M18" s="32">
        <v>0</v>
      </c>
      <c r="N18" s="32">
        <f t="shared" si="3"/>
        <v>0</v>
      </c>
      <c r="O18" s="32">
        <v>358.39231</v>
      </c>
      <c r="P18" s="13">
        <v>362.40461</v>
      </c>
      <c r="Q18" s="13">
        <f t="shared" si="4"/>
        <v>-4.012299999999982</v>
      </c>
      <c r="R18" s="14"/>
      <c r="S18" s="14"/>
      <c r="T18" s="14"/>
    </row>
    <row r="19" spans="1:20" ht="12.75" customHeight="1">
      <c r="A19" s="11"/>
      <c r="B19" s="11" t="s">
        <v>21</v>
      </c>
      <c r="C19" s="12">
        <v>10363.34808</v>
      </c>
      <c r="D19" s="12">
        <v>10366.25073</v>
      </c>
      <c r="E19" s="13">
        <f t="shared" si="0"/>
        <v>-2.902649999999994</v>
      </c>
      <c r="F19" s="32">
        <v>10078.579409999998</v>
      </c>
      <c r="G19" s="32">
        <v>10076.10752</v>
      </c>
      <c r="H19" s="32">
        <f t="shared" si="1"/>
        <v>2.4718899999988935</v>
      </c>
      <c r="I19" s="32">
        <v>22.25888</v>
      </c>
      <c r="J19" s="32">
        <v>27.447</v>
      </c>
      <c r="K19" s="32">
        <f t="shared" si="2"/>
        <v>-5.188119999999998</v>
      </c>
      <c r="L19" s="32">
        <v>1.414</v>
      </c>
      <c r="M19" s="32">
        <v>1.414</v>
      </c>
      <c r="N19" s="32">
        <f t="shared" si="3"/>
        <v>0</v>
      </c>
      <c r="O19" s="32">
        <v>261.09579</v>
      </c>
      <c r="P19" s="13">
        <v>261.28221</v>
      </c>
      <c r="Q19" s="13">
        <f t="shared" si="4"/>
        <v>-0.18641999999999825</v>
      </c>
      <c r="R19" s="14"/>
      <c r="S19" s="14"/>
      <c r="T19" s="14"/>
    </row>
    <row r="20" spans="1:20" ht="12.75" customHeight="1">
      <c r="A20" s="11"/>
      <c r="B20" s="11" t="s">
        <v>22</v>
      </c>
      <c r="C20" s="12">
        <v>22400.814010000002</v>
      </c>
      <c r="D20" s="12">
        <v>22393.69891</v>
      </c>
      <c r="E20" s="13">
        <f t="shared" si="0"/>
        <v>7.1151000000027125</v>
      </c>
      <c r="F20" s="32">
        <v>21643.81857</v>
      </c>
      <c r="G20" s="32">
        <v>21625.68382</v>
      </c>
      <c r="H20" s="32">
        <f t="shared" si="1"/>
        <v>18.134750000001077</v>
      </c>
      <c r="I20" s="32">
        <v>354.95678</v>
      </c>
      <c r="J20" s="32">
        <v>363.34067999999996</v>
      </c>
      <c r="K20" s="32">
        <f t="shared" si="2"/>
        <v>-8.383899999999983</v>
      </c>
      <c r="L20" s="32">
        <v>11.562629999999999</v>
      </c>
      <c r="M20" s="32">
        <v>14.18676</v>
      </c>
      <c r="N20" s="32">
        <f t="shared" si="3"/>
        <v>-2.624130000000001</v>
      </c>
      <c r="O20" s="32">
        <v>390.47603</v>
      </c>
      <c r="P20" s="13">
        <v>390.48765</v>
      </c>
      <c r="Q20" s="13">
        <f t="shared" si="4"/>
        <v>-0.011619999999993524</v>
      </c>
      <c r="R20" s="14"/>
      <c r="S20" s="14"/>
      <c r="T20" s="14"/>
    </row>
    <row r="21" spans="1:20" ht="12.75" customHeight="1">
      <c r="A21" s="11"/>
      <c r="B21" s="11" t="s">
        <v>23</v>
      </c>
      <c r="C21" s="12">
        <v>8176.77994</v>
      </c>
      <c r="D21" s="12">
        <v>8171.346259999999</v>
      </c>
      <c r="E21" s="13">
        <f t="shared" si="0"/>
        <v>5.433680000001004</v>
      </c>
      <c r="F21" s="32">
        <v>7801.205030000001</v>
      </c>
      <c r="G21" s="32">
        <v>7795.771349999999</v>
      </c>
      <c r="H21" s="32">
        <f t="shared" si="1"/>
        <v>5.433680000001914</v>
      </c>
      <c r="I21" s="32">
        <v>0</v>
      </c>
      <c r="J21" s="32">
        <v>0</v>
      </c>
      <c r="K21" s="32">
        <f t="shared" si="2"/>
        <v>0</v>
      </c>
      <c r="L21" s="32">
        <v>0</v>
      </c>
      <c r="M21" s="32">
        <v>0</v>
      </c>
      <c r="N21" s="32">
        <f t="shared" si="3"/>
        <v>0</v>
      </c>
      <c r="O21" s="32">
        <v>375.57491</v>
      </c>
      <c r="P21" s="13">
        <v>375.57491</v>
      </c>
      <c r="Q21" s="13">
        <f t="shared" si="4"/>
        <v>0</v>
      </c>
      <c r="R21" s="14"/>
      <c r="S21" s="14"/>
      <c r="T21" s="14"/>
    </row>
    <row r="22" spans="1:20" ht="12.75" customHeight="1">
      <c r="A22" s="11" t="s">
        <v>24</v>
      </c>
      <c r="B22" s="11" t="s">
        <v>25</v>
      </c>
      <c r="C22" s="12">
        <v>10463.725890000002</v>
      </c>
      <c r="D22" s="12">
        <v>10467.116460000001</v>
      </c>
      <c r="E22" s="13">
        <f t="shared" si="0"/>
        <v>-3.3905699999995704</v>
      </c>
      <c r="F22" s="32">
        <v>9558.78802</v>
      </c>
      <c r="G22" s="32">
        <v>9561.74163</v>
      </c>
      <c r="H22" s="32">
        <f t="shared" si="1"/>
        <v>-2.953610000000481</v>
      </c>
      <c r="I22" s="32">
        <v>3.029</v>
      </c>
      <c r="J22" s="32">
        <v>3.029</v>
      </c>
      <c r="K22" s="32">
        <f t="shared" si="2"/>
        <v>0</v>
      </c>
      <c r="L22" s="32">
        <v>6.997170000000001</v>
      </c>
      <c r="M22" s="32">
        <v>6.997170000000001</v>
      </c>
      <c r="N22" s="32">
        <f t="shared" si="3"/>
        <v>0</v>
      </c>
      <c r="O22" s="32">
        <v>894.9117</v>
      </c>
      <c r="P22" s="13">
        <v>895.34866</v>
      </c>
      <c r="Q22" s="13">
        <f t="shared" si="4"/>
        <v>-0.4369599999999991</v>
      </c>
      <c r="R22" s="14"/>
      <c r="S22" s="14"/>
      <c r="T22" s="14"/>
    </row>
    <row r="23" spans="1:20" ht="12.75" customHeight="1">
      <c r="A23" s="11"/>
      <c r="B23" s="11" t="s">
        <v>26</v>
      </c>
      <c r="C23" s="12">
        <v>5875.51334</v>
      </c>
      <c r="D23" s="12">
        <v>5884.299779999999</v>
      </c>
      <c r="E23" s="13">
        <f t="shared" si="0"/>
        <v>-8.786439999998947</v>
      </c>
      <c r="F23" s="32">
        <v>5382.18765</v>
      </c>
      <c r="G23" s="32">
        <v>5390.8922999999995</v>
      </c>
      <c r="H23" s="32">
        <f t="shared" si="1"/>
        <v>-8.704649999999674</v>
      </c>
      <c r="I23" s="32">
        <v>0</v>
      </c>
      <c r="J23" s="32">
        <v>0</v>
      </c>
      <c r="K23" s="32">
        <f t="shared" si="2"/>
        <v>0</v>
      </c>
      <c r="L23" s="32">
        <v>0</v>
      </c>
      <c r="M23" s="32">
        <v>0</v>
      </c>
      <c r="N23" s="32">
        <f t="shared" si="3"/>
        <v>0</v>
      </c>
      <c r="O23" s="32">
        <v>493.32569</v>
      </c>
      <c r="P23" s="13">
        <v>493.40748</v>
      </c>
      <c r="Q23" s="13">
        <f t="shared" si="4"/>
        <v>-0.08179000000001224</v>
      </c>
      <c r="R23" s="14"/>
      <c r="S23" s="14"/>
      <c r="T23" s="14"/>
    </row>
    <row r="24" spans="1:20" ht="12.75" customHeight="1">
      <c r="A24" s="11"/>
      <c r="B24" s="11" t="s">
        <v>27</v>
      </c>
      <c r="C24" s="12">
        <v>18485.63207</v>
      </c>
      <c r="D24" s="12">
        <v>18488.51014</v>
      </c>
      <c r="E24" s="13">
        <f t="shared" si="0"/>
        <v>-2.878069999998843</v>
      </c>
      <c r="F24" s="32">
        <v>18067.577839999998</v>
      </c>
      <c r="G24" s="32">
        <v>18064.7395</v>
      </c>
      <c r="H24" s="32">
        <f t="shared" si="1"/>
        <v>2.838339999998425</v>
      </c>
      <c r="I24" s="32">
        <v>143.85754</v>
      </c>
      <c r="J24" s="32">
        <v>149.87389</v>
      </c>
      <c r="K24" s="32">
        <f t="shared" si="2"/>
        <v>-6.0163499999999885</v>
      </c>
      <c r="L24" s="32">
        <v>21.53182</v>
      </c>
      <c r="M24" s="32">
        <v>23.727529999999998</v>
      </c>
      <c r="N24" s="32">
        <f t="shared" si="3"/>
        <v>-2.1957099999999983</v>
      </c>
      <c r="O24" s="32">
        <v>252.66486999999998</v>
      </c>
      <c r="P24" s="13">
        <v>250.16922</v>
      </c>
      <c r="Q24" s="13">
        <f t="shared" si="4"/>
        <v>2.4956499999999835</v>
      </c>
      <c r="R24" s="14"/>
      <c r="S24" s="14"/>
      <c r="T24" s="14"/>
    </row>
    <row r="25" spans="1:20" ht="12.75" customHeight="1">
      <c r="A25" s="11"/>
      <c r="B25" s="11" t="s">
        <v>28</v>
      </c>
      <c r="C25" s="12">
        <v>31052.37423</v>
      </c>
      <c r="D25" s="12">
        <v>31069.625120000004</v>
      </c>
      <c r="E25" s="13">
        <f t="shared" si="0"/>
        <v>-17.250890000002983</v>
      </c>
      <c r="F25" s="32">
        <v>28501.65967</v>
      </c>
      <c r="G25" s="32">
        <v>28470.404300000002</v>
      </c>
      <c r="H25" s="32">
        <f t="shared" si="1"/>
        <v>31.255369999998948</v>
      </c>
      <c r="I25" s="32">
        <v>1943.1065899999999</v>
      </c>
      <c r="J25" s="32">
        <v>2004.73932</v>
      </c>
      <c r="K25" s="32">
        <f t="shared" si="2"/>
        <v>-61.63273000000004</v>
      </c>
      <c r="L25" s="32">
        <v>30.82968</v>
      </c>
      <c r="M25" s="32">
        <v>31.5338</v>
      </c>
      <c r="N25" s="32">
        <f t="shared" si="3"/>
        <v>-0.7041199999999996</v>
      </c>
      <c r="O25" s="32">
        <v>576.7782900000001</v>
      </c>
      <c r="P25" s="13">
        <v>562.9477</v>
      </c>
      <c r="Q25" s="13">
        <f t="shared" si="4"/>
        <v>13.83059000000003</v>
      </c>
      <c r="R25" s="14"/>
      <c r="S25" s="14"/>
      <c r="T25" s="14"/>
    </row>
    <row r="26" spans="1:20" ht="12.75" customHeight="1">
      <c r="A26" s="11"/>
      <c r="B26" s="11" t="s">
        <v>29</v>
      </c>
      <c r="C26" s="12">
        <v>28501.52782</v>
      </c>
      <c r="D26" s="12">
        <v>28507.923359999997</v>
      </c>
      <c r="E26" s="13">
        <f t="shared" si="0"/>
        <v>-6.395539999997709</v>
      </c>
      <c r="F26" s="32">
        <v>27345.570480000002</v>
      </c>
      <c r="G26" s="32">
        <v>27335.26257</v>
      </c>
      <c r="H26" s="32">
        <f t="shared" si="1"/>
        <v>10.307910000003176</v>
      </c>
      <c r="I26" s="32">
        <v>467.48128</v>
      </c>
      <c r="J26" s="32">
        <v>486.09378</v>
      </c>
      <c r="K26" s="32">
        <f t="shared" si="2"/>
        <v>-18.612499999999955</v>
      </c>
      <c r="L26" s="32">
        <v>0.226</v>
      </c>
      <c r="M26" s="32">
        <v>0.226</v>
      </c>
      <c r="N26" s="32">
        <f t="shared" si="3"/>
        <v>0</v>
      </c>
      <c r="O26" s="32">
        <v>688.2500600000001</v>
      </c>
      <c r="P26" s="13">
        <v>686.34101</v>
      </c>
      <c r="Q26" s="13">
        <f>O26-P26</f>
        <v>1.909050000000093</v>
      </c>
      <c r="R26" s="14"/>
      <c r="S26" s="14"/>
      <c r="T26" s="14"/>
    </row>
    <row r="27" spans="1:20" ht="12.75" customHeight="1">
      <c r="A27" s="11"/>
      <c r="B27" s="11" t="s">
        <v>30</v>
      </c>
      <c r="C27" s="12">
        <v>17410.128430000004</v>
      </c>
      <c r="D27" s="12">
        <v>17420.98508</v>
      </c>
      <c r="E27" s="13">
        <f t="shared" si="0"/>
        <v>-10.85664999999426</v>
      </c>
      <c r="F27" s="32">
        <v>16589.306370000002</v>
      </c>
      <c r="G27" s="32">
        <v>16587.75155</v>
      </c>
      <c r="H27" s="32">
        <f t="shared" si="1"/>
        <v>1.5548200000012002</v>
      </c>
      <c r="I27" s="32">
        <v>318.63169999999997</v>
      </c>
      <c r="J27" s="32">
        <v>326.96563</v>
      </c>
      <c r="K27" s="32">
        <f t="shared" si="2"/>
        <v>-8.33393000000001</v>
      </c>
      <c r="L27" s="32">
        <v>0</v>
      </c>
      <c r="M27" s="32">
        <v>0</v>
      </c>
      <c r="N27" s="32">
        <f t="shared" si="3"/>
        <v>0</v>
      </c>
      <c r="O27" s="32">
        <v>502.19036</v>
      </c>
      <c r="P27" s="13">
        <v>506.2679</v>
      </c>
      <c r="Q27" s="13">
        <f t="shared" si="4"/>
        <v>-4.077539999999999</v>
      </c>
      <c r="R27" s="14"/>
      <c r="S27" s="14"/>
      <c r="T27" s="14"/>
    </row>
    <row r="28" spans="1:21" ht="12.75" customHeight="1">
      <c r="A28" s="11"/>
      <c r="B28" s="16" t="s">
        <v>31</v>
      </c>
      <c r="C28" s="12">
        <v>23826.326440000004</v>
      </c>
      <c r="D28" s="12">
        <v>24054.57132</v>
      </c>
      <c r="E28" s="13">
        <f t="shared" si="0"/>
        <v>-228.24487999999474</v>
      </c>
      <c r="F28" s="32">
        <v>23116.52478</v>
      </c>
      <c r="G28" s="32">
        <v>23333.86869</v>
      </c>
      <c r="H28" s="32">
        <f t="shared" si="1"/>
        <v>-217.3439099999996</v>
      </c>
      <c r="I28" s="32">
        <v>443.48875000000004</v>
      </c>
      <c r="J28" s="32">
        <v>453.32506</v>
      </c>
      <c r="K28" s="32">
        <f t="shared" si="2"/>
        <v>-9.836309999999969</v>
      </c>
      <c r="L28" s="32">
        <v>0</v>
      </c>
      <c r="M28" s="32">
        <v>0</v>
      </c>
      <c r="N28" s="32">
        <f t="shared" si="3"/>
        <v>0</v>
      </c>
      <c r="O28" s="33">
        <v>266.31291</v>
      </c>
      <c r="P28" s="27">
        <v>267.37757</v>
      </c>
      <c r="Q28" s="13">
        <f t="shared" si="4"/>
        <v>-1.0646600000000035</v>
      </c>
      <c r="R28" s="14"/>
      <c r="S28" s="14"/>
      <c r="T28" s="14"/>
      <c r="U28" s="15"/>
    </row>
    <row r="29" spans="1:36" ht="12.75" customHeight="1">
      <c r="A29" s="16"/>
      <c r="B29" s="16" t="s">
        <v>32</v>
      </c>
      <c r="C29" s="17">
        <f>SUM(C6:C28)</f>
        <v>330734.82528</v>
      </c>
      <c r="D29" s="2">
        <f>SUM(D6:D28)</f>
        <v>332534.37716000003</v>
      </c>
      <c r="E29" s="2">
        <f t="shared" si="0"/>
        <v>-1799.5518800000427</v>
      </c>
      <c r="F29" s="34">
        <f>SUM(F6:F28)</f>
        <v>314232.14</v>
      </c>
      <c r="G29" s="34">
        <f>SUM(G6:G28)</f>
        <v>315885.43464999995</v>
      </c>
      <c r="H29" s="34">
        <f>F29-G29</f>
        <v>-1653.294649999938</v>
      </c>
      <c r="I29" s="34">
        <f>SUM(I6:I28)</f>
        <v>4694.36128</v>
      </c>
      <c r="J29" s="34">
        <f>SUM(J6:J28)</f>
        <v>4834.09092</v>
      </c>
      <c r="K29" s="34">
        <f>I29-J29</f>
        <v>-139.72963999999956</v>
      </c>
      <c r="L29" s="34">
        <f>SUM(L6:L28)</f>
        <v>140.82336</v>
      </c>
      <c r="M29" s="34">
        <f>SUM(M6:M28)</f>
        <v>147.87587</v>
      </c>
      <c r="N29" s="34">
        <f>L29-M29</f>
        <v>-7.052509999999984</v>
      </c>
      <c r="O29" s="34">
        <f>SUM(O6:O28)</f>
        <v>11667.500640000002</v>
      </c>
      <c r="P29" s="24">
        <f>SUM(P6:P28)</f>
        <v>11666.975720000002</v>
      </c>
      <c r="Q29" s="2">
        <f>O29-P29</f>
        <v>0.5249199999998382</v>
      </c>
      <c r="R29" s="14"/>
      <c r="S29" s="14"/>
      <c r="T29" s="14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</row>
    <row r="30" spans="1:20" ht="12.75" customHeight="1">
      <c r="A30" s="11"/>
      <c r="B30" s="11" t="s">
        <v>33</v>
      </c>
      <c r="C30" s="12">
        <v>90507.72292</v>
      </c>
      <c r="D30" s="12">
        <v>90609.62463</v>
      </c>
      <c r="E30" s="19">
        <f>C30-D30</f>
        <v>-101.90171000000555</v>
      </c>
      <c r="F30" s="35">
        <v>38567.61389</v>
      </c>
      <c r="G30" s="35">
        <v>38412.95208</v>
      </c>
      <c r="H30" s="35">
        <f>F30-G30</f>
        <v>154.66180999999779</v>
      </c>
      <c r="I30" s="35">
        <v>7921.46331</v>
      </c>
      <c r="J30" s="35">
        <v>8032.75926</v>
      </c>
      <c r="K30" s="32">
        <f>I30-J30</f>
        <v>-111.29594999999972</v>
      </c>
      <c r="L30" s="35">
        <v>31560.06375</v>
      </c>
      <c r="M30" s="35">
        <v>31618.87997</v>
      </c>
      <c r="N30" s="36">
        <f>L30-M30</f>
        <v>-58.81622000000061</v>
      </c>
      <c r="O30" s="36">
        <v>12458.58197</v>
      </c>
      <c r="P30" s="20">
        <v>12545.033319999999</v>
      </c>
      <c r="Q30" s="13">
        <f>O30-P30</f>
        <v>-86.45134999999937</v>
      </c>
      <c r="R30" s="14"/>
      <c r="S30" s="14"/>
      <c r="T30" s="14"/>
    </row>
    <row r="31" spans="1:20" ht="12.75" customHeight="1">
      <c r="A31" s="11"/>
      <c r="B31" s="11" t="s">
        <v>34</v>
      </c>
      <c r="C31" s="12">
        <v>13906.325969999998</v>
      </c>
      <c r="D31" s="12">
        <v>13900.333929999999</v>
      </c>
      <c r="E31" s="19">
        <f aca="true" t="shared" si="5" ref="E31:E55">C31-D31</f>
        <v>5.992039999999179</v>
      </c>
      <c r="F31" s="35">
        <v>10867.70762</v>
      </c>
      <c r="G31" s="35">
        <v>10833.089339999999</v>
      </c>
      <c r="H31" s="35">
        <f aca="true" t="shared" si="6" ref="H31:H55">F31-G31</f>
        <v>34.618280000000595</v>
      </c>
      <c r="I31" s="35">
        <v>2488.4397599999998</v>
      </c>
      <c r="J31" s="35">
        <v>2522.8493799999997</v>
      </c>
      <c r="K31" s="32">
        <f aca="true" t="shared" si="7" ref="K31:K55">I31-J31</f>
        <v>-34.409619999999904</v>
      </c>
      <c r="L31" s="35">
        <v>26.24255</v>
      </c>
      <c r="M31" s="35">
        <v>26.12355</v>
      </c>
      <c r="N31" s="32">
        <f aca="true" t="shared" si="8" ref="N31:N55">L31-M31</f>
        <v>0.11899999999999977</v>
      </c>
      <c r="O31" s="32">
        <v>523.9360399999999</v>
      </c>
      <c r="P31" s="13">
        <v>518.27166</v>
      </c>
      <c r="Q31" s="13">
        <f aca="true" t="shared" si="9" ref="Q31:Q56">O31-P31</f>
        <v>5.664379999999937</v>
      </c>
      <c r="R31" s="14"/>
      <c r="S31" s="14"/>
      <c r="T31" s="14"/>
    </row>
    <row r="32" spans="1:20" ht="12.75" customHeight="1">
      <c r="A32" s="11"/>
      <c r="B32" s="11" t="s">
        <v>35</v>
      </c>
      <c r="C32" s="12">
        <v>6780.250640000001</v>
      </c>
      <c r="D32" s="12">
        <v>6779.08444</v>
      </c>
      <c r="E32" s="19">
        <f t="shared" si="5"/>
        <v>1.1662000000014814</v>
      </c>
      <c r="F32" s="35">
        <v>6325.10397</v>
      </c>
      <c r="G32" s="35">
        <v>6318.324949999999</v>
      </c>
      <c r="H32" s="35">
        <f t="shared" si="6"/>
        <v>6.779020000000855</v>
      </c>
      <c r="I32" s="35">
        <v>273.57012</v>
      </c>
      <c r="J32" s="35">
        <v>279.4877</v>
      </c>
      <c r="K32" s="32">
        <f t="shared" si="7"/>
        <v>-5.917580000000044</v>
      </c>
      <c r="L32" s="35">
        <v>0.18</v>
      </c>
      <c r="M32" s="35">
        <v>0.18</v>
      </c>
      <c r="N32" s="32">
        <f t="shared" si="8"/>
        <v>0</v>
      </c>
      <c r="O32" s="32">
        <v>181.39655</v>
      </c>
      <c r="P32" s="13">
        <v>181.09179</v>
      </c>
      <c r="Q32" s="13">
        <f t="shared" si="9"/>
        <v>0.3047599999999875</v>
      </c>
      <c r="R32" s="14"/>
      <c r="S32" s="14"/>
      <c r="T32" s="14"/>
    </row>
    <row r="33" spans="1:20" ht="12.75" customHeight="1">
      <c r="A33" s="11"/>
      <c r="B33" s="11" t="s">
        <v>36</v>
      </c>
      <c r="C33" s="12">
        <v>10311.80829</v>
      </c>
      <c r="D33" s="12">
        <v>10307.613640000001</v>
      </c>
      <c r="E33" s="19">
        <f t="shared" si="5"/>
        <v>4.194649999999456</v>
      </c>
      <c r="F33" s="35">
        <v>8704.574630000001</v>
      </c>
      <c r="G33" s="35">
        <v>8672.40594</v>
      </c>
      <c r="H33" s="35">
        <f t="shared" si="6"/>
        <v>32.168690000000424</v>
      </c>
      <c r="I33" s="35">
        <v>1417.20193</v>
      </c>
      <c r="J33" s="35">
        <v>1447.92031</v>
      </c>
      <c r="K33" s="32">
        <f t="shared" si="7"/>
        <v>-30.718380000000025</v>
      </c>
      <c r="L33" s="35">
        <v>77.91443</v>
      </c>
      <c r="M33" s="35">
        <v>77.91443</v>
      </c>
      <c r="N33" s="32">
        <f t="shared" si="8"/>
        <v>0</v>
      </c>
      <c r="O33" s="32">
        <v>112.1173</v>
      </c>
      <c r="P33" s="13">
        <v>109.37296</v>
      </c>
      <c r="Q33" s="13">
        <f t="shared" si="9"/>
        <v>2.744339999999994</v>
      </c>
      <c r="R33" s="14"/>
      <c r="S33" s="14"/>
      <c r="T33" s="14"/>
    </row>
    <row r="34" spans="1:20" ht="12.75" customHeight="1">
      <c r="A34" s="11"/>
      <c r="B34" s="11" t="s">
        <v>37</v>
      </c>
      <c r="C34" s="12">
        <v>60362.47867999999</v>
      </c>
      <c r="D34" s="12">
        <v>60360.60299000003</v>
      </c>
      <c r="E34" s="19">
        <f t="shared" si="5"/>
        <v>1.8756899999643792</v>
      </c>
      <c r="F34" s="35">
        <v>12670.073970000001</v>
      </c>
      <c r="G34" s="35">
        <v>12629.20385000003</v>
      </c>
      <c r="H34" s="35">
        <f t="shared" si="6"/>
        <v>40.870119999970484</v>
      </c>
      <c r="I34" s="35">
        <v>4432.56332</v>
      </c>
      <c r="J34" s="35">
        <v>4462.33511</v>
      </c>
      <c r="K34" s="32">
        <f t="shared" si="7"/>
        <v>-29.771789999999783</v>
      </c>
      <c r="L34" s="35">
        <v>34221.490040000004</v>
      </c>
      <c r="M34" s="35">
        <v>34214.928929999995</v>
      </c>
      <c r="N34" s="32">
        <f t="shared" si="8"/>
        <v>6.5611100000096485</v>
      </c>
      <c r="O34" s="32">
        <v>9038.35135</v>
      </c>
      <c r="P34" s="13">
        <v>9054.1351</v>
      </c>
      <c r="Q34" s="13">
        <f t="shared" si="9"/>
        <v>-15.78374999999869</v>
      </c>
      <c r="R34" s="14"/>
      <c r="S34" s="14"/>
      <c r="T34" s="14"/>
    </row>
    <row r="35" spans="1:20" ht="12.75" customHeight="1">
      <c r="A35" s="11"/>
      <c r="B35" s="11" t="s">
        <v>38</v>
      </c>
      <c r="C35" s="12">
        <v>15132.52824</v>
      </c>
      <c r="D35" s="12">
        <v>15126.97368</v>
      </c>
      <c r="E35" s="19">
        <f t="shared" si="5"/>
        <v>5.554560000000492</v>
      </c>
      <c r="F35" s="35">
        <v>13007.20246</v>
      </c>
      <c r="G35" s="35">
        <v>12971.70983</v>
      </c>
      <c r="H35" s="35">
        <f t="shared" si="6"/>
        <v>35.492630000000645</v>
      </c>
      <c r="I35" s="35">
        <v>1188.8987</v>
      </c>
      <c r="J35" s="35">
        <v>1218.05767</v>
      </c>
      <c r="K35" s="32">
        <f t="shared" si="7"/>
        <v>-29.158969999999954</v>
      </c>
      <c r="L35" s="35">
        <v>0</v>
      </c>
      <c r="M35" s="35">
        <v>0</v>
      </c>
      <c r="N35" s="32">
        <f t="shared" si="8"/>
        <v>0</v>
      </c>
      <c r="O35" s="32">
        <v>936.4270799999999</v>
      </c>
      <c r="P35" s="13">
        <v>937.20618</v>
      </c>
      <c r="Q35" s="13">
        <f t="shared" si="9"/>
        <v>-0.779100000000085</v>
      </c>
      <c r="R35" s="14"/>
      <c r="S35" s="14"/>
      <c r="T35" s="14"/>
    </row>
    <row r="36" spans="1:20" ht="12.75" customHeight="1">
      <c r="A36" s="11"/>
      <c r="B36" s="11" t="s">
        <v>39</v>
      </c>
      <c r="C36" s="12">
        <v>9097.57716</v>
      </c>
      <c r="D36" s="12">
        <v>9159.66814</v>
      </c>
      <c r="E36" s="19">
        <f t="shared" si="5"/>
        <v>-62.090979999999035</v>
      </c>
      <c r="F36" s="35">
        <v>7580.808129999999</v>
      </c>
      <c r="G36" s="35">
        <v>7628.56632</v>
      </c>
      <c r="H36" s="35">
        <f t="shared" si="6"/>
        <v>-47.75819000000047</v>
      </c>
      <c r="I36" s="35">
        <v>597.01531</v>
      </c>
      <c r="J36" s="35">
        <v>610.82309</v>
      </c>
      <c r="K36" s="32">
        <f t="shared" si="7"/>
        <v>-13.80777999999998</v>
      </c>
      <c r="L36" s="35">
        <v>203.03221</v>
      </c>
      <c r="M36" s="35">
        <v>184.72463</v>
      </c>
      <c r="N36" s="32">
        <f t="shared" si="8"/>
        <v>18.30758</v>
      </c>
      <c r="O36" s="32">
        <v>716.72151</v>
      </c>
      <c r="P36" s="13">
        <v>735.5541000000001</v>
      </c>
      <c r="Q36" s="13">
        <f t="shared" si="9"/>
        <v>-18.832590000000096</v>
      </c>
      <c r="R36" s="14"/>
      <c r="S36" s="14"/>
      <c r="T36" s="14"/>
    </row>
    <row r="37" spans="1:20" ht="12.75" customHeight="1">
      <c r="A37" s="11"/>
      <c r="B37" s="11" t="s">
        <v>40</v>
      </c>
      <c r="C37" s="12">
        <v>11962.952280000003</v>
      </c>
      <c r="D37" s="12">
        <v>11985.154180000003</v>
      </c>
      <c r="E37" s="19">
        <f t="shared" si="5"/>
        <v>-22.201900000000023</v>
      </c>
      <c r="F37" s="35">
        <v>10260.05377</v>
      </c>
      <c r="G37" s="35">
        <v>10225.476760000001</v>
      </c>
      <c r="H37" s="35">
        <f t="shared" si="6"/>
        <v>34.57700999999906</v>
      </c>
      <c r="I37" s="35">
        <v>1232.4373</v>
      </c>
      <c r="J37" s="35">
        <v>1337.84279</v>
      </c>
      <c r="K37" s="32">
        <f t="shared" si="7"/>
        <v>-105.40548999999987</v>
      </c>
      <c r="L37" s="35">
        <v>23.00435</v>
      </c>
      <c r="M37" s="35">
        <v>23.851350000000004</v>
      </c>
      <c r="N37" s="32">
        <f t="shared" si="8"/>
        <v>-0.8470000000000049</v>
      </c>
      <c r="O37" s="32">
        <v>447.45686</v>
      </c>
      <c r="P37" s="13">
        <v>397.98328000000004</v>
      </c>
      <c r="Q37" s="13">
        <f t="shared" si="9"/>
        <v>49.47357999999997</v>
      </c>
      <c r="R37" s="14"/>
      <c r="S37" s="14"/>
      <c r="T37" s="14"/>
    </row>
    <row r="38" spans="1:20" ht="12.75" customHeight="1">
      <c r="A38" s="11" t="s">
        <v>41</v>
      </c>
      <c r="B38" s="11" t="s">
        <v>42</v>
      </c>
      <c r="C38" s="12">
        <v>41865.296180000005</v>
      </c>
      <c r="D38" s="12">
        <v>41905.20911</v>
      </c>
      <c r="E38" s="19">
        <f t="shared" si="5"/>
        <v>-39.912929999998596</v>
      </c>
      <c r="F38" s="35">
        <v>28474.749509999998</v>
      </c>
      <c r="G38" s="35">
        <v>28364.996600000002</v>
      </c>
      <c r="H38" s="35">
        <f t="shared" si="6"/>
        <v>109.75290999999561</v>
      </c>
      <c r="I38" s="35">
        <v>5089.62921</v>
      </c>
      <c r="J38" s="35">
        <v>5165.8256599999995</v>
      </c>
      <c r="K38" s="32">
        <f t="shared" si="7"/>
        <v>-76.19644999999946</v>
      </c>
      <c r="L38" s="35">
        <v>5521.98668</v>
      </c>
      <c r="M38" s="35">
        <v>5579.27103</v>
      </c>
      <c r="N38" s="32">
        <f t="shared" si="8"/>
        <v>-57.284349999999904</v>
      </c>
      <c r="O38" s="32">
        <v>2778.9307799999997</v>
      </c>
      <c r="P38" s="13">
        <v>2795.11582</v>
      </c>
      <c r="Q38" s="13">
        <f t="shared" si="9"/>
        <v>-16.1850400000003</v>
      </c>
      <c r="R38" s="14"/>
      <c r="S38" s="14"/>
      <c r="T38" s="14"/>
    </row>
    <row r="39" spans="1:20" ht="12.75" customHeight="1">
      <c r="A39" s="11"/>
      <c r="B39" s="11" t="s">
        <v>43</v>
      </c>
      <c r="C39" s="12">
        <v>6657.10157</v>
      </c>
      <c r="D39" s="12">
        <v>6668.94454</v>
      </c>
      <c r="E39" s="19">
        <f t="shared" si="5"/>
        <v>-11.842970000000605</v>
      </c>
      <c r="F39" s="35">
        <v>5778.26172</v>
      </c>
      <c r="G39" s="35">
        <v>5753.22914</v>
      </c>
      <c r="H39" s="35">
        <f t="shared" si="6"/>
        <v>25.032580000000053</v>
      </c>
      <c r="I39" s="35">
        <v>625.62241</v>
      </c>
      <c r="J39" s="35">
        <v>656.62286</v>
      </c>
      <c r="K39" s="32">
        <f t="shared" si="7"/>
        <v>-31.00045</v>
      </c>
      <c r="L39" s="35">
        <v>38.26852</v>
      </c>
      <c r="M39" s="35">
        <v>39.300520000000006</v>
      </c>
      <c r="N39" s="32">
        <f t="shared" si="8"/>
        <v>-1.0320000000000036</v>
      </c>
      <c r="O39" s="32">
        <v>214.94892</v>
      </c>
      <c r="P39" s="13">
        <v>219.79202</v>
      </c>
      <c r="Q39" s="13">
        <f t="shared" si="9"/>
        <v>-4.843100000000021</v>
      </c>
      <c r="R39" s="14"/>
      <c r="S39" s="14"/>
      <c r="T39" s="14"/>
    </row>
    <row r="40" spans="1:20" ht="12.75" customHeight="1">
      <c r="A40" s="11"/>
      <c r="B40" s="11" t="s">
        <v>44</v>
      </c>
      <c r="C40" s="12">
        <v>13118.89306</v>
      </c>
      <c r="D40" s="12">
        <v>13127.557990000001</v>
      </c>
      <c r="E40" s="19">
        <f t="shared" si="5"/>
        <v>-8.664930000000822</v>
      </c>
      <c r="F40" s="35">
        <v>10323.066009999999</v>
      </c>
      <c r="G40" s="35">
        <v>10302.025300000001</v>
      </c>
      <c r="H40" s="35">
        <f t="shared" si="6"/>
        <v>21.04070999999749</v>
      </c>
      <c r="I40" s="35">
        <v>1747.29126</v>
      </c>
      <c r="J40" s="35">
        <v>1782.6025399999999</v>
      </c>
      <c r="K40" s="32">
        <f t="shared" si="7"/>
        <v>-35.3112799999999</v>
      </c>
      <c r="L40" s="35">
        <v>13.49091</v>
      </c>
      <c r="M40" s="35">
        <v>14.576500000000001</v>
      </c>
      <c r="N40" s="32">
        <f t="shared" si="8"/>
        <v>-1.0855900000000016</v>
      </c>
      <c r="O40" s="32">
        <v>1035.04488</v>
      </c>
      <c r="P40" s="13">
        <v>1028.35365</v>
      </c>
      <c r="Q40" s="13">
        <f t="shared" si="9"/>
        <v>6.691229999999905</v>
      </c>
      <c r="R40" s="14"/>
      <c r="S40" s="14"/>
      <c r="T40" s="14"/>
    </row>
    <row r="41" spans="1:20" ht="12.75" customHeight="1">
      <c r="A41" s="11"/>
      <c r="B41" s="11" t="s">
        <v>45</v>
      </c>
      <c r="C41" s="12">
        <v>14409.114590000001</v>
      </c>
      <c r="D41" s="12">
        <v>14412.48437</v>
      </c>
      <c r="E41" s="19">
        <f t="shared" si="5"/>
        <v>-3.369779999999082</v>
      </c>
      <c r="F41" s="35">
        <v>11335.69484</v>
      </c>
      <c r="G41" s="35">
        <v>11289.9848</v>
      </c>
      <c r="H41" s="35">
        <f t="shared" si="6"/>
        <v>45.710039999999935</v>
      </c>
      <c r="I41" s="35">
        <v>1386.5797</v>
      </c>
      <c r="J41" s="35">
        <v>1435.097</v>
      </c>
      <c r="K41" s="32">
        <f t="shared" si="7"/>
        <v>-48.51729999999998</v>
      </c>
      <c r="L41" s="35">
        <v>542.88084</v>
      </c>
      <c r="M41" s="35">
        <v>543.77803</v>
      </c>
      <c r="N41" s="32">
        <f t="shared" si="8"/>
        <v>-0.8971899999999096</v>
      </c>
      <c r="O41" s="32">
        <v>1143.95921</v>
      </c>
      <c r="P41" s="13">
        <v>1143.62454</v>
      </c>
      <c r="Q41" s="13">
        <f t="shared" si="9"/>
        <v>0.33466999999996005</v>
      </c>
      <c r="R41" s="14"/>
      <c r="S41" s="14"/>
      <c r="T41" s="14"/>
    </row>
    <row r="42" spans="1:20" ht="12.75" customHeight="1">
      <c r="A42" s="11"/>
      <c r="B42" s="11" t="s">
        <v>46</v>
      </c>
      <c r="C42" s="12">
        <v>9917.171639999999</v>
      </c>
      <c r="D42" s="12">
        <v>9931.95533</v>
      </c>
      <c r="E42" s="19">
        <f t="shared" si="5"/>
        <v>-14.783690000002025</v>
      </c>
      <c r="F42" s="35">
        <v>7778.08236</v>
      </c>
      <c r="G42" s="35">
        <v>7747.196319999999</v>
      </c>
      <c r="H42" s="35">
        <f t="shared" si="6"/>
        <v>30.88604000000123</v>
      </c>
      <c r="I42" s="35">
        <v>1436.92883</v>
      </c>
      <c r="J42" s="35">
        <v>1472.66452</v>
      </c>
      <c r="K42" s="32">
        <f t="shared" si="7"/>
        <v>-35.73568999999998</v>
      </c>
      <c r="L42" s="35">
        <v>105.73794000000001</v>
      </c>
      <c r="M42" s="35">
        <v>110.83156</v>
      </c>
      <c r="N42" s="32">
        <f t="shared" si="8"/>
        <v>-5.093619999999987</v>
      </c>
      <c r="O42" s="32">
        <v>596.42251</v>
      </c>
      <c r="P42" s="13">
        <v>601.26293</v>
      </c>
      <c r="Q42" s="13">
        <f t="shared" si="9"/>
        <v>-4.840419999999995</v>
      </c>
      <c r="R42" s="14"/>
      <c r="S42" s="14"/>
      <c r="T42" s="14"/>
    </row>
    <row r="43" spans="1:20" ht="12.75" customHeight="1">
      <c r="A43" s="11"/>
      <c r="B43" s="11" t="s">
        <v>47</v>
      </c>
      <c r="C43" s="12">
        <v>8053.1797799999995</v>
      </c>
      <c r="D43" s="12">
        <v>8061.426219999999</v>
      </c>
      <c r="E43" s="19">
        <f t="shared" si="5"/>
        <v>-8.246439999999893</v>
      </c>
      <c r="F43" s="35">
        <v>6424.12372</v>
      </c>
      <c r="G43" s="35">
        <v>6410.76091</v>
      </c>
      <c r="H43" s="35">
        <f t="shared" si="6"/>
        <v>13.362809999999627</v>
      </c>
      <c r="I43" s="35">
        <v>1348.31429</v>
      </c>
      <c r="J43" s="35">
        <v>1366.03198</v>
      </c>
      <c r="K43" s="32">
        <f t="shared" si="7"/>
        <v>-17.717689999999948</v>
      </c>
      <c r="L43" s="35">
        <v>35.76348</v>
      </c>
      <c r="M43" s="35">
        <v>38.024480000000004</v>
      </c>
      <c r="N43" s="32">
        <f t="shared" si="8"/>
        <v>-2.261000000000003</v>
      </c>
      <c r="O43" s="32">
        <v>244.97829000000002</v>
      </c>
      <c r="P43" s="13">
        <v>246.60885000000002</v>
      </c>
      <c r="Q43" s="13">
        <f t="shared" si="9"/>
        <v>-1.6305600000000027</v>
      </c>
      <c r="R43" s="14"/>
      <c r="S43" s="14"/>
      <c r="T43" s="14"/>
    </row>
    <row r="44" spans="1:20" ht="12.75" customHeight="1">
      <c r="A44" s="11"/>
      <c r="B44" s="11" t="s">
        <v>48</v>
      </c>
      <c r="C44" s="12">
        <v>4772.81592</v>
      </c>
      <c r="D44" s="12">
        <v>4778.0283</v>
      </c>
      <c r="E44" s="19">
        <f t="shared" si="5"/>
        <v>-5.212379999999939</v>
      </c>
      <c r="F44" s="35">
        <v>4137.68841</v>
      </c>
      <c r="G44" s="35">
        <v>4135.86041</v>
      </c>
      <c r="H44" s="35">
        <f t="shared" si="6"/>
        <v>1.8279999999995198</v>
      </c>
      <c r="I44" s="35">
        <v>518.78137</v>
      </c>
      <c r="J44" s="35">
        <v>524.8204499999999</v>
      </c>
      <c r="K44" s="32">
        <f t="shared" si="7"/>
        <v>-6.039079999999899</v>
      </c>
      <c r="L44" s="35">
        <v>12.31754</v>
      </c>
      <c r="M44" s="35">
        <v>12.266539999999999</v>
      </c>
      <c r="N44" s="32">
        <f t="shared" si="8"/>
        <v>0.051000000000000156</v>
      </c>
      <c r="O44" s="32">
        <v>104.0286</v>
      </c>
      <c r="P44" s="13">
        <v>105.0809</v>
      </c>
      <c r="Q44" s="13">
        <f t="shared" si="9"/>
        <v>-1.0523000000000025</v>
      </c>
      <c r="R44" s="14"/>
      <c r="S44" s="14"/>
      <c r="T44" s="14"/>
    </row>
    <row r="45" spans="1:20" ht="12.75" customHeight="1">
      <c r="A45" s="11" t="s">
        <v>24</v>
      </c>
      <c r="B45" s="11" t="s">
        <v>49</v>
      </c>
      <c r="C45" s="12">
        <v>3899.22922</v>
      </c>
      <c r="D45" s="12">
        <v>3897.58875</v>
      </c>
      <c r="E45" s="19">
        <f t="shared" si="5"/>
        <v>1.6404700000002777</v>
      </c>
      <c r="F45" s="35">
        <v>3625.29504</v>
      </c>
      <c r="G45" s="35">
        <v>3622.13209</v>
      </c>
      <c r="H45" s="35">
        <f t="shared" si="6"/>
        <v>3.16294999999991</v>
      </c>
      <c r="I45" s="35">
        <v>117.41849</v>
      </c>
      <c r="J45" s="35">
        <v>119.26138</v>
      </c>
      <c r="K45" s="32">
        <f t="shared" si="7"/>
        <v>-1.842889999999997</v>
      </c>
      <c r="L45" s="35">
        <v>14.11397</v>
      </c>
      <c r="M45" s="35">
        <v>14.11397</v>
      </c>
      <c r="N45" s="32">
        <f t="shared" si="8"/>
        <v>0</v>
      </c>
      <c r="O45" s="32">
        <v>142.40172</v>
      </c>
      <c r="P45" s="13">
        <v>142.08131</v>
      </c>
      <c r="Q45" s="13">
        <f t="shared" si="9"/>
        <v>0.32041000000000963</v>
      </c>
      <c r="R45" s="14"/>
      <c r="S45" s="14"/>
      <c r="T45" s="14"/>
    </row>
    <row r="46" spans="1:20" ht="12.75" customHeight="1">
      <c r="A46" s="11"/>
      <c r="B46" s="11" t="s">
        <v>50</v>
      </c>
      <c r="C46" s="12">
        <v>3985.1330000000003</v>
      </c>
      <c r="D46" s="12">
        <v>3986.72434</v>
      </c>
      <c r="E46" s="19">
        <f t="shared" si="5"/>
        <v>-1.5913399999999456</v>
      </c>
      <c r="F46" s="35">
        <v>3450.1936100000003</v>
      </c>
      <c r="G46" s="35">
        <v>3437.60459</v>
      </c>
      <c r="H46" s="35">
        <f t="shared" si="6"/>
        <v>12.589020000000346</v>
      </c>
      <c r="I46" s="35">
        <v>367.93687</v>
      </c>
      <c r="J46" s="35">
        <v>378.63198</v>
      </c>
      <c r="K46" s="32">
        <f t="shared" si="7"/>
        <v>-10.69511</v>
      </c>
      <c r="L46" s="35">
        <v>7.653639999999999</v>
      </c>
      <c r="M46" s="35">
        <v>7.314780000000001</v>
      </c>
      <c r="N46" s="32">
        <f t="shared" si="8"/>
        <v>0.3388599999999986</v>
      </c>
      <c r="O46" s="32">
        <v>159.34888</v>
      </c>
      <c r="P46" s="13">
        <v>163.17299</v>
      </c>
      <c r="Q46" s="13">
        <f t="shared" si="9"/>
        <v>-3.8241099999999904</v>
      </c>
      <c r="R46" s="14"/>
      <c r="S46" s="14"/>
      <c r="T46" s="14"/>
    </row>
    <row r="47" spans="1:20" ht="12.75" customHeight="1">
      <c r="A47" s="11"/>
      <c r="B47" s="11" t="s">
        <v>51</v>
      </c>
      <c r="C47" s="12">
        <v>6050.85738</v>
      </c>
      <c r="D47" s="12">
        <v>6051.25843</v>
      </c>
      <c r="E47" s="19">
        <f t="shared" si="5"/>
        <v>-0.4010499999994863</v>
      </c>
      <c r="F47" s="35">
        <v>5195.36287</v>
      </c>
      <c r="G47" s="35">
        <v>5181.7037</v>
      </c>
      <c r="H47" s="35">
        <f t="shared" si="6"/>
        <v>13.659169999999904</v>
      </c>
      <c r="I47" s="35">
        <v>567.40404</v>
      </c>
      <c r="J47" s="35">
        <v>589.46041</v>
      </c>
      <c r="K47" s="32">
        <f t="shared" si="7"/>
        <v>-22.056370000000015</v>
      </c>
      <c r="L47" s="35">
        <v>187.01856999999998</v>
      </c>
      <c r="M47" s="35">
        <v>188.37157</v>
      </c>
      <c r="N47" s="32">
        <f t="shared" si="8"/>
        <v>-1.3530000000000086</v>
      </c>
      <c r="O47" s="32">
        <v>101.0719</v>
      </c>
      <c r="P47" s="13">
        <v>91.72274999999999</v>
      </c>
      <c r="Q47" s="13">
        <f t="shared" si="9"/>
        <v>9.349150000000009</v>
      </c>
      <c r="R47" s="14"/>
      <c r="S47" s="14"/>
      <c r="T47" s="14"/>
    </row>
    <row r="48" spans="1:20" ht="12.75" customHeight="1">
      <c r="A48" s="11"/>
      <c r="B48" s="11" t="s">
        <v>52</v>
      </c>
      <c r="C48" s="12">
        <v>5899.80135</v>
      </c>
      <c r="D48" s="12">
        <v>5894.85009</v>
      </c>
      <c r="E48" s="19">
        <f t="shared" si="5"/>
        <v>4.95125999999982</v>
      </c>
      <c r="F48" s="35">
        <v>3678.45148</v>
      </c>
      <c r="G48" s="35">
        <v>3635.19298</v>
      </c>
      <c r="H48" s="35">
        <f t="shared" si="6"/>
        <v>43.25850000000037</v>
      </c>
      <c r="I48" s="35">
        <v>1814.51119</v>
      </c>
      <c r="J48" s="35">
        <v>1863.8751399999999</v>
      </c>
      <c r="K48" s="32">
        <f t="shared" si="7"/>
        <v>-49.36394999999993</v>
      </c>
      <c r="L48" s="35">
        <v>74.00677</v>
      </c>
      <c r="M48" s="35">
        <v>78.86277</v>
      </c>
      <c r="N48" s="32">
        <f t="shared" si="8"/>
        <v>-4.8559999999999945</v>
      </c>
      <c r="O48" s="32">
        <v>332.83191</v>
      </c>
      <c r="P48" s="13">
        <v>316.9192</v>
      </c>
      <c r="Q48" s="13">
        <f t="shared" si="9"/>
        <v>15.912710000000004</v>
      </c>
      <c r="R48" s="14"/>
      <c r="S48" s="14"/>
      <c r="T48" s="14"/>
    </row>
    <row r="49" spans="1:20" ht="12.75" customHeight="1">
      <c r="A49" s="11"/>
      <c r="B49" s="11" t="s">
        <v>53</v>
      </c>
      <c r="C49" s="12">
        <v>8447.31313</v>
      </c>
      <c r="D49" s="12">
        <v>8451.82846</v>
      </c>
      <c r="E49" s="19">
        <f t="shared" si="5"/>
        <v>-4.515330000000176</v>
      </c>
      <c r="F49" s="35">
        <v>6743.68328</v>
      </c>
      <c r="G49" s="35">
        <v>6730.4771200000005</v>
      </c>
      <c r="H49" s="35">
        <f t="shared" si="6"/>
        <v>13.206159999999727</v>
      </c>
      <c r="I49" s="35">
        <v>1477.76225</v>
      </c>
      <c r="J49" s="35">
        <v>1506.18046</v>
      </c>
      <c r="K49" s="32">
        <f t="shared" si="7"/>
        <v>-28.418210000000045</v>
      </c>
      <c r="L49" s="35">
        <v>48.73281</v>
      </c>
      <c r="M49" s="35">
        <v>45.11281</v>
      </c>
      <c r="N49" s="32">
        <f t="shared" si="8"/>
        <v>3.6199999999999974</v>
      </c>
      <c r="O49" s="32">
        <v>177.13479</v>
      </c>
      <c r="P49" s="13">
        <v>170.05807</v>
      </c>
      <c r="Q49" s="13">
        <f t="shared" si="9"/>
        <v>7.076720000000023</v>
      </c>
      <c r="R49" s="14"/>
      <c r="S49" s="14"/>
      <c r="T49" s="14"/>
    </row>
    <row r="50" spans="1:20" ht="12.75" customHeight="1">
      <c r="A50" s="11"/>
      <c r="B50" s="11" t="s">
        <v>54</v>
      </c>
      <c r="C50" s="12">
        <v>8854.1103</v>
      </c>
      <c r="D50" s="12">
        <v>8884.57648</v>
      </c>
      <c r="E50" s="19">
        <f t="shared" si="5"/>
        <v>-30.46617999999944</v>
      </c>
      <c r="F50" s="35">
        <v>5456.1087</v>
      </c>
      <c r="G50" s="35">
        <v>5449.80055</v>
      </c>
      <c r="H50" s="35">
        <f t="shared" si="6"/>
        <v>6.308149999999841</v>
      </c>
      <c r="I50" s="35">
        <v>1765.10357</v>
      </c>
      <c r="J50" s="35">
        <v>1802.4776499999998</v>
      </c>
      <c r="K50" s="32">
        <f t="shared" si="7"/>
        <v>-37.37407999999982</v>
      </c>
      <c r="L50" s="35">
        <v>443.17519000000004</v>
      </c>
      <c r="M50" s="35">
        <v>462.68318999999997</v>
      </c>
      <c r="N50" s="32">
        <f t="shared" si="8"/>
        <v>-19.507999999999925</v>
      </c>
      <c r="O50" s="32">
        <v>1189.72284</v>
      </c>
      <c r="P50" s="13">
        <v>1169.61509</v>
      </c>
      <c r="Q50" s="13">
        <f t="shared" si="9"/>
        <v>20.107749999999896</v>
      </c>
      <c r="R50" s="14"/>
      <c r="S50" s="14"/>
      <c r="T50" s="14"/>
    </row>
    <row r="51" spans="1:20" ht="12.75" customHeight="1">
      <c r="A51" s="11"/>
      <c r="B51" s="11" t="s">
        <v>55</v>
      </c>
      <c r="C51" s="12">
        <v>10167.88938</v>
      </c>
      <c r="D51" s="12">
        <v>10108.11649</v>
      </c>
      <c r="E51" s="19">
        <f t="shared" si="5"/>
        <v>59.77289000000019</v>
      </c>
      <c r="F51" s="35">
        <v>8167.6228200000005</v>
      </c>
      <c r="G51" s="35">
        <v>8132.38017</v>
      </c>
      <c r="H51" s="35">
        <f t="shared" si="6"/>
        <v>35.24265000000014</v>
      </c>
      <c r="I51" s="35">
        <v>390.6309</v>
      </c>
      <c r="J51" s="35">
        <v>390.73739</v>
      </c>
      <c r="K51" s="32">
        <f t="shared" si="7"/>
        <v>-0.10649000000000797</v>
      </c>
      <c r="L51" s="35">
        <v>322.75288</v>
      </c>
      <c r="M51" s="35">
        <v>300.5146</v>
      </c>
      <c r="N51" s="32">
        <f t="shared" si="8"/>
        <v>22.23828000000003</v>
      </c>
      <c r="O51" s="32">
        <v>1286.8827800000001</v>
      </c>
      <c r="P51" s="13">
        <v>1284.48433</v>
      </c>
      <c r="Q51" s="13">
        <f t="shared" si="9"/>
        <v>2.398450000000139</v>
      </c>
      <c r="R51" s="14"/>
      <c r="S51" s="14"/>
      <c r="T51" s="14"/>
    </row>
    <row r="52" spans="1:20" ht="12.75" customHeight="1">
      <c r="A52" s="11"/>
      <c r="B52" s="11" t="s">
        <v>56</v>
      </c>
      <c r="C52" s="12">
        <v>9369.015510000001</v>
      </c>
      <c r="D52" s="12">
        <v>9392.17972</v>
      </c>
      <c r="E52" s="19">
        <f t="shared" si="5"/>
        <v>-23.164209999999002</v>
      </c>
      <c r="F52" s="35">
        <v>4958.30729</v>
      </c>
      <c r="G52" s="35">
        <v>4909.531</v>
      </c>
      <c r="H52" s="35">
        <f t="shared" si="6"/>
        <v>48.77628999999979</v>
      </c>
      <c r="I52" s="35">
        <v>1282.58178</v>
      </c>
      <c r="J52" s="35">
        <v>1325.36825</v>
      </c>
      <c r="K52" s="32">
        <f t="shared" si="7"/>
        <v>-42.78647000000001</v>
      </c>
      <c r="L52" s="35">
        <v>1123.07142</v>
      </c>
      <c r="M52" s="35">
        <v>1146.06338</v>
      </c>
      <c r="N52" s="32">
        <f t="shared" si="8"/>
        <v>-22.991960000000063</v>
      </c>
      <c r="O52" s="32">
        <v>2005.05502</v>
      </c>
      <c r="P52" s="13">
        <v>2011.21709</v>
      </c>
      <c r="Q52" s="13">
        <f t="shared" si="9"/>
        <v>-6.162070000000085</v>
      </c>
      <c r="R52" s="14"/>
      <c r="S52" s="14"/>
      <c r="T52" s="14"/>
    </row>
    <row r="53" spans="1:20" ht="12.75" customHeight="1">
      <c r="A53" s="11"/>
      <c r="B53" s="11" t="s">
        <v>57</v>
      </c>
      <c r="C53" s="12">
        <v>6080.652000000001</v>
      </c>
      <c r="D53" s="12">
        <v>6076.11892</v>
      </c>
      <c r="E53" s="19">
        <f t="shared" si="5"/>
        <v>4.533080000001064</v>
      </c>
      <c r="F53" s="35">
        <v>5460.72606</v>
      </c>
      <c r="G53" s="35">
        <v>5443.94379</v>
      </c>
      <c r="H53" s="35">
        <f t="shared" si="6"/>
        <v>16.7822699999997</v>
      </c>
      <c r="I53" s="35">
        <v>375.83857</v>
      </c>
      <c r="J53" s="35">
        <v>383.46431</v>
      </c>
      <c r="K53" s="32">
        <f t="shared" si="7"/>
        <v>-7.6257400000000075</v>
      </c>
      <c r="L53" s="35">
        <v>93.93693999999999</v>
      </c>
      <c r="M53" s="35">
        <v>93.77518</v>
      </c>
      <c r="N53" s="32">
        <f t="shared" si="8"/>
        <v>0.1617599999999868</v>
      </c>
      <c r="O53" s="32">
        <v>150.15043</v>
      </c>
      <c r="P53" s="13">
        <v>154.93563999999998</v>
      </c>
      <c r="Q53" s="13">
        <f t="shared" si="9"/>
        <v>-4.785209999999978</v>
      </c>
      <c r="R53" s="14"/>
      <c r="S53" s="14"/>
      <c r="T53" s="14"/>
    </row>
    <row r="54" spans="1:20" ht="12.75" customHeight="1">
      <c r="A54" s="11"/>
      <c r="B54" s="11" t="s">
        <v>58</v>
      </c>
      <c r="C54" s="12">
        <v>37760.185280000005</v>
      </c>
      <c r="D54" s="12">
        <v>37752.89227</v>
      </c>
      <c r="E54" s="19">
        <f t="shared" si="5"/>
        <v>7.293010000008508</v>
      </c>
      <c r="F54" s="35">
        <v>8371.80077</v>
      </c>
      <c r="G54" s="35">
        <v>8342.91873</v>
      </c>
      <c r="H54" s="35">
        <f t="shared" si="6"/>
        <v>28.882040000000416</v>
      </c>
      <c r="I54" s="35">
        <v>5299.14378</v>
      </c>
      <c r="J54" s="35">
        <v>5317.71625</v>
      </c>
      <c r="K54" s="32">
        <f t="shared" si="7"/>
        <v>-18.572470000000067</v>
      </c>
      <c r="L54" s="35">
        <v>18462.696210000002</v>
      </c>
      <c r="M54" s="35">
        <v>18461.98194</v>
      </c>
      <c r="N54" s="32">
        <f t="shared" si="8"/>
        <v>0.714270000000397</v>
      </c>
      <c r="O54" s="32">
        <v>5626.5445199999995</v>
      </c>
      <c r="P54" s="13">
        <v>5630.27535</v>
      </c>
      <c r="Q54" s="13">
        <f t="shared" si="9"/>
        <v>-3.7308300000004238</v>
      </c>
      <c r="R54" s="14"/>
      <c r="S54" s="14"/>
      <c r="T54" s="14"/>
    </row>
    <row r="55" spans="1:20" ht="12.75" customHeight="1">
      <c r="A55" s="11"/>
      <c r="B55" s="11" t="s">
        <v>71</v>
      </c>
      <c r="C55" s="12">
        <v>10428.602470000002</v>
      </c>
      <c r="D55" s="12">
        <v>10432.386269999999</v>
      </c>
      <c r="E55" s="19">
        <f t="shared" si="5"/>
        <v>-3.783799999997427</v>
      </c>
      <c r="F55" s="35">
        <v>8900.70927</v>
      </c>
      <c r="G55" s="35">
        <v>8877.55742</v>
      </c>
      <c r="H55" s="35">
        <f t="shared" si="6"/>
        <v>23.151850000000195</v>
      </c>
      <c r="I55" s="35">
        <v>1243.73876</v>
      </c>
      <c r="J55" s="35">
        <v>1272.9537300000002</v>
      </c>
      <c r="K55" s="32">
        <f t="shared" si="7"/>
        <v>-29.21497000000022</v>
      </c>
      <c r="L55" s="35">
        <v>6.35657</v>
      </c>
      <c r="M55" s="35">
        <v>6.61757</v>
      </c>
      <c r="N55" s="32">
        <f t="shared" si="8"/>
        <v>-0.2610000000000001</v>
      </c>
      <c r="O55" s="32">
        <v>277.79787</v>
      </c>
      <c r="P55" s="13">
        <v>275.25755</v>
      </c>
      <c r="Q55" s="13">
        <f t="shared" si="9"/>
        <v>2.5403200000000083</v>
      </c>
      <c r="R55" s="14"/>
      <c r="S55" s="14"/>
      <c r="T55" s="14"/>
    </row>
    <row r="56" spans="1:34" ht="12.75" customHeight="1">
      <c r="A56" s="16"/>
      <c r="B56" s="26" t="s">
        <v>59</v>
      </c>
      <c r="C56" s="17">
        <f>SUM(C30:C55)</f>
        <v>427798.00594</v>
      </c>
      <c r="D56" s="2">
        <f>SUM(D30:D55)</f>
        <v>428043.18171000015</v>
      </c>
      <c r="E56" s="2">
        <f>C56-D56</f>
        <v>-245.17577000014717</v>
      </c>
      <c r="F56" s="34">
        <f>SUM(F30:F55)</f>
        <v>246243.0662</v>
      </c>
      <c r="G56" s="34">
        <f>SUM(G30:G55)</f>
        <v>245459.02469000005</v>
      </c>
      <c r="H56" s="34">
        <f>F56-G56</f>
        <v>784.0415099999518</v>
      </c>
      <c r="I56" s="34">
        <f>SUM(I30:I55)</f>
        <v>46406.80701999999</v>
      </c>
      <c r="J56" s="34">
        <f>SUM(J30:J55)</f>
        <v>47265.867269999995</v>
      </c>
      <c r="K56" s="34">
        <f>I56-J56</f>
        <v>-859.0602500000023</v>
      </c>
      <c r="L56" s="34">
        <f>SUM(L30:L55)</f>
        <v>93165.88821</v>
      </c>
      <c r="M56" s="34">
        <f>SUM(M30:M55)</f>
        <v>93290.06328</v>
      </c>
      <c r="N56" s="34">
        <f>L56-M56</f>
        <v>-124.1750699999975</v>
      </c>
      <c r="O56" s="34">
        <f>SUM(O30:O55)</f>
        <v>41982.24451000001</v>
      </c>
      <c r="P56" s="25">
        <f>SUM(P30:P55)</f>
        <v>42028.226470000016</v>
      </c>
      <c r="Q56" s="2">
        <f t="shared" si="9"/>
        <v>-45.98196000000462</v>
      </c>
      <c r="R56" s="14"/>
      <c r="S56" s="14"/>
      <c r="T56" s="14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21" ht="12.75" customHeight="1">
      <c r="A57" s="11" t="s">
        <v>60</v>
      </c>
      <c r="B57" s="11" t="s">
        <v>61</v>
      </c>
      <c r="C57" s="12">
        <f>F57+I57+L57+O57</f>
        <v>9334.116</v>
      </c>
      <c r="D57" s="12">
        <v>9347.252</v>
      </c>
      <c r="E57" s="13">
        <f aca="true" t="shared" si="10" ref="E57:E63">C57-D57</f>
        <v>-13.136000000000422</v>
      </c>
      <c r="F57" s="32">
        <v>5011.971</v>
      </c>
      <c r="G57" s="32">
        <v>4979.971</v>
      </c>
      <c r="H57" s="32">
        <f>F57-G57</f>
        <v>32</v>
      </c>
      <c r="I57" s="32">
        <f>2405.717+457.74</f>
        <v>2863.4570000000003</v>
      </c>
      <c r="J57" s="32">
        <v>2883.646</v>
      </c>
      <c r="K57" s="32">
        <f aca="true" t="shared" si="11" ref="K57:K62">I57-J57</f>
        <v>-20.18899999999985</v>
      </c>
      <c r="L57" s="32">
        <f>622.833+20.964</f>
        <v>643.797</v>
      </c>
      <c r="M57" s="32">
        <v>657.274</v>
      </c>
      <c r="N57" s="32">
        <f aca="true" t="shared" si="12" ref="N57:N63">L57-M57</f>
        <v>-13.476999999999975</v>
      </c>
      <c r="O57" s="32">
        <f>1.399+813.492</f>
        <v>814.891</v>
      </c>
      <c r="P57" s="13">
        <v>826.3610000000001</v>
      </c>
      <c r="Q57" s="13">
        <f aca="true" t="shared" si="13" ref="Q57:Q63">O57-P57</f>
        <v>-11.470000000000141</v>
      </c>
      <c r="R57" s="14"/>
      <c r="S57" s="14"/>
      <c r="T57" s="14"/>
      <c r="U57" s="14"/>
    </row>
    <row r="58" spans="1:21" ht="12.75" customHeight="1">
      <c r="A58" s="1" t="s">
        <v>62</v>
      </c>
      <c r="B58" s="11" t="s">
        <v>63</v>
      </c>
      <c r="C58" s="12">
        <f>F58+I58+L58+O58</f>
        <v>16300.902999999998</v>
      </c>
      <c r="D58" s="12">
        <v>16304.924000000003</v>
      </c>
      <c r="E58" s="13">
        <f t="shared" si="10"/>
        <v>-4.021000000004278</v>
      </c>
      <c r="F58" s="32">
        <v>2482.053</v>
      </c>
      <c r="G58" s="32">
        <v>2477.536</v>
      </c>
      <c r="H58" s="32">
        <f aca="true" t="shared" si="14" ref="H58:H63">F58-G58</f>
        <v>4.516999999999825</v>
      </c>
      <c r="I58" s="32">
        <f>24.617+5.287+1263.617+314.787</f>
        <v>1608.308</v>
      </c>
      <c r="J58" s="32">
        <v>1616.3870000000002</v>
      </c>
      <c r="K58" s="32">
        <f t="shared" si="11"/>
        <v>-8.079000000000178</v>
      </c>
      <c r="L58" s="32">
        <v>9581.135</v>
      </c>
      <c r="M58" s="32">
        <v>9578.781</v>
      </c>
      <c r="N58" s="32">
        <f t="shared" si="12"/>
        <v>2.3539999999993597</v>
      </c>
      <c r="O58" s="32">
        <f>1946.212+683.195</f>
        <v>2629.407</v>
      </c>
      <c r="P58" s="13">
        <v>2632.2200000000003</v>
      </c>
      <c r="Q58" s="13">
        <f t="shared" si="13"/>
        <v>-2.813000000000102</v>
      </c>
      <c r="R58" s="14"/>
      <c r="S58" s="14"/>
      <c r="T58" s="14"/>
      <c r="U58" s="14"/>
    </row>
    <row r="59" spans="1:21" ht="12.75" customHeight="1">
      <c r="A59" s="11" t="s">
        <v>64</v>
      </c>
      <c r="B59" s="11" t="s">
        <v>65</v>
      </c>
      <c r="C59" s="12">
        <f>F59+I59+L59+O59</f>
        <v>45787.168</v>
      </c>
      <c r="D59" s="12">
        <v>45854.719</v>
      </c>
      <c r="E59" s="13">
        <f t="shared" si="10"/>
        <v>-67.55099999999948</v>
      </c>
      <c r="F59" s="32">
        <v>442.375</v>
      </c>
      <c r="G59" s="32">
        <v>442.81</v>
      </c>
      <c r="H59" s="32">
        <f t="shared" si="14"/>
        <v>-0.4350000000000023</v>
      </c>
      <c r="I59" s="32">
        <f>3.177+1978.707</f>
        <v>1981.884</v>
      </c>
      <c r="J59" s="32">
        <v>1988.0249999999999</v>
      </c>
      <c r="K59" s="32">
        <f t="shared" si="11"/>
        <v>-6.140999999999849</v>
      </c>
      <c r="L59" s="32">
        <v>39902.064</v>
      </c>
      <c r="M59" s="32">
        <v>39962.184</v>
      </c>
      <c r="N59" s="32">
        <f t="shared" si="12"/>
        <v>-60.12000000000262</v>
      </c>
      <c r="O59" s="32">
        <f>3311.639+149.206</f>
        <v>3460.8450000000003</v>
      </c>
      <c r="P59" s="13">
        <v>3461.7000000000003</v>
      </c>
      <c r="Q59" s="13">
        <f t="shared" si="13"/>
        <v>-0.8550000000000182</v>
      </c>
      <c r="R59" s="14"/>
      <c r="S59" s="14"/>
      <c r="T59" s="14"/>
      <c r="U59" s="14"/>
    </row>
    <row r="60" spans="1:21" ht="12.75" customHeight="1">
      <c r="A60" s="1" t="s">
        <v>66</v>
      </c>
      <c r="B60" s="16" t="s">
        <v>67</v>
      </c>
      <c r="C60" s="12">
        <f>F60+I60+L60+O60</f>
        <v>58349.53</v>
      </c>
      <c r="D60" s="12">
        <v>59408.380000000005</v>
      </c>
      <c r="E60" s="13">
        <f t="shared" si="10"/>
        <v>-1058.8500000000058</v>
      </c>
      <c r="F60" s="32">
        <v>902.753</v>
      </c>
      <c r="G60" s="32">
        <v>907.232</v>
      </c>
      <c r="H60" s="32">
        <f t="shared" si="14"/>
        <v>-4.478999999999928</v>
      </c>
      <c r="I60" s="32">
        <f>52.488+1406.052</f>
        <v>1458.54</v>
      </c>
      <c r="J60" s="32">
        <v>1466.731</v>
      </c>
      <c r="K60" s="32">
        <f t="shared" si="11"/>
        <v>-8.191000000000031</v>
      </c>
      <c r="L60" s="32">
        <v>55463.531</v>
      </c>
      <c r="M60" s="32">
        <v>56500.069</v>
      </c>
      <c r="N60" s="32">
        <f t="shared" si="12"/>
        <v>-1036.5380000000005</v>
      </c>
      <c r="O60" s="33">
        <f>20.927+210.645+293.134</f>
        <v>524.706</v>
      </c>
      <c r="P60" s="27">
        <v>534.348</v>
      </c>
      <c r="Q60" s="13">
        <f t="shared" si="13"/>
        <v>-9.641999999999939</v>
      </c>
      <c r="R60" s="14"/>
      <c r="S60" s="14"/>
      <c r="T60" s="14"/>
      <c r="U60" s="14"/>
    </row>
    <row r="61" spans="1:34" ht="12.75" customHeight="1">
      <c r="A61" s="16"/>
      <c r="B61" s="16" t="s">
        <v>68</v>
      </c>
      <c r="C61" s="17">
        <f>SUM(C57:C60)</f>
        <v>129771.717</v>
      </c>
      <c r="D61" s="2">
        <f>SUM(D57:D60)</f>
        <v>130915.27500000001</v>
      </c>
      <c r="E61" s="2">
        <f t="shared" si="10"/>
        <v>-1143.5580000000045</v>
      </c>
      <c r="F61" s="34">
        <f>SUM(F57:F60)</f>
        <v>8839.152</v>
      </c>
      <c r="G61" s="34">
        <f>SUM(G57:G60)</f>
        <v>8807.548999999999</v>
      </c>
      <c r="H61" s="34">
        <f t="shared" si="14"/>
        <v>31.603000000000975</v>
      </c>
      <c r="I61" s="34">
        <f>SUM(I57:I60)</f>
        <v>7912.189</v>
      </c>
      <c r="J61" s="34">
        <f>SUM(J57:J60)</f>
        <v>7954.789</v>
      </c>
      <c r="K61" s="34">
        <f>I61-J61</f>
        <v>-42.599999999999454</v>
      </c>
      <c r="L61" s="34">
        <f>SUM(L57:L60)</f>
        <v>105590.527</v>
      </c>
      <c r="M61" s="34">
        <f>SUM(M57:M60)</f>
        <v>106698.308</v>
      </c>
      <c r="N61" s="34">
        <f t="shared" si="12"/>
        <v>-1107.7810000000027</v>
      </c>
      <c r="O61" s="34">
        <f>SUM(O57:O60)</f>
        <v>7429.849</v>
      </c>
      <c r="P61" s="24">
        <f>SUM(P57:P60)</f>
        <v>7454.629000000001</v>
      </c>
      <c r="Q61" s="2">
        <f t="shared" si="13"/>
        <v>-24.780000000000655</v>
      </c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</row>
    <row r="62" spans="1:34" ht="12.75" customHeight="1">
      <c r="A62" s="40" t="s">
        <v>69</v>
      </c>
      <c r="B62" s="41"/>
      <c r="C62" s="2">
        <f>C56+C61</f>
        <v>557569.72294</v>
      </c>
      <c r="D62" s="2">
        <f>D56+D61</f>
        <v>558958.4567100002</v>
      </c>
      <c r="E62" s="2">
        <f>C62-D62</f>
        <v>-1388.7337700001663</v>
      </c>
      <c r="F62" s="34">
        <f>F56+F61</f>
        <v>255082.2182</v>
      </c>
      <c r="G62" s="34">
        <f>G56+G61</f>
        <v>254266.57369000005</v>
      </c>
      <c r="H62" s="34">
        <f t="shared" si="14"/>
        <v>815.6445099999546</v>
      </c>
      <c r="I62" s="34">
        <f>I56+I61</f>
        <v>54318.99601999999</v>
      </c>
      <c r="J62" s="34">
        <f>J56+J61</f>
        <v>55220.65626999999</v>
      </c>
      <c r="K62" s="34">
        <f t="shared" si="11"/>
        <v>-901.6602500000008</v>
      </c>
      <c r="L62" s="34">
        <f>L56+L61</f>
        <v>198756.41521</v>
      </c>
      <c r="M62" s="34">
        <f>M56+M61</f>
        <v>199988.37128000002</v>
      </c>
      <c r="N62" s="34">
        <f t="shared" si="12"/>
        <v>-1231.9560700000147</v>
      </c>
      <c r="O62" s="37">
        <f>O56+O61</f>
        <v>49412.09351000001</v>
      </c>
      <c r="P62" s="24">
        <f>P56+P61</f>
        <v>49482.85547000002</v>
      </c>
      <c r="Q62" s="2">
        <f t="shared" si="13"/>
        <v>-70.76196000000346</v>
      </c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</row>
    <row r="63" spans="1:36" ht="12.75" customHeight="1">
      <c r="A63" s="42" t="s">
        <v>70</v>
      </c>
      <c r="B63" s="43"/>
      <c r="C63" s="2">
        <f>C29+C62</f>
        <v>888304.54822</v>
      </c>
      <c r="D63" s="2">
        <f>D29+D62</f>
        <v>891492.8338700002</v>
      </c>
      <c r="E63" s="2">
        <f t="shared" si="10"/>
        <v>-3188.285650000209</v>
      </c>
      <c r="F63" s="34">
        <f>F29+F62</f>
        <v>569314.3582</v>
      </c>
      <c r="G63" s="34">
        <f>G29+G62</f>
        <v>570152.00834</v>
      </c>
      <c r="H63" s="34">
        <f t="shared" si="14"/>
        <v>-837.6501399999252</v>
      </c>
      <c r="I63" s="34">
        <f>I29+I62</f>
        <v>59013.35729999999</v>
      </c>
      <c r="J63" s="34">
        <f>J29+J62</f>
        <v>60054.747189999995</v>
      </c>
      <c r="K63" s="34">
        <f>I63-J63</f>
        <v>-1041.3898900000058</v>
      </c>
      <c r="L63" s="34">
        <f>L29+L62</f>
        <v>198897.23857000002</v>
      </c>
      <c r="M63" s="34">
        <f>M29+M62</f>
        <v>200136.24715</v>
      </c>
      <c r="N63" s="34">
        <f t="shared" si="12"/>
        <v>-1239.0085799999943</v>
      </c>
      <c r="O63" s="37">
        <f>O29+O62</f>
        <v>61079.59415000002</v>
      </c>
      <c r="P63" s="24">
        <f>P29+P62</f>
        <v>61149.83119000002</v>
      </c>
      <c r="Q63" s="2">
        <f t="shared" si="13"/>
        <v>-70.23703999999998</v>
      </c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17" ht="6" customHeight="1">
      <c r="A64" s="21"/>
      <c r="B64" s="21"/>
      <c r="C64" s="21"/>
      <c r="D64" s="22"/>
      <c r="E64" s="22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22"/>
      <c r="Q64" s="22"/>
    </row>
    <row r="65" spans="1:10" ht="12" customHeight="1">
      <c r="A65" s="5" t="s">
        <v>77</v>
      </c>
      <c r="J65" s="39"/>
    </row>
    <row r="66" ht="12" customHeight="1">
      <c r="A66" s="5" t="s">
        <v>72</v>
      </c>
    </row>
    <row r="67" ht="12" customHeight="1">
      <c r="A67" s="5" t="s">
        <v>73</v>
      </c>
    </row>
    <row r="68" ht="12" customHeight="1">
      <c r="A68" s="23" t="s">
        <v>76</v>
      </c>
    </row>
    <row r="69" ht="12" customHeight="1"/>
  </sheetData>
  <sheetProtection/>
  <mergeCells count="8">
    <mergeCell ref="A62:B62"/>
    <mergeCell ref="A63:B63"/>
    <mergeCell ref="L4:N4"/>
    <mergeCell ref="O4:Q4"/>
    <mergeCell ref="A5:B5"/>
    <mergeCell ref="C4:E4"/>
    <mergeCell ref="F4:H4"/>
    <mergeCell ref="I4:K4"/>
  </mergeCells>
  <printOptions horizontalCentered="1"/>
  <pageMargins left="0.3937007874015748" right="0.3937007874015748" top="0.4" bottom="0.3937007874015748" header="0.5118110236220472" footer="0.5118110236220472"/>
  <pageSetup horizontalDpi="300" verticalDpi="300" orientation="portrait" paperSize="9" scale="95" r:id="rId1"/>
  <ignoredErrors>
    <ignoredError sqref="D56 E61 H61:H63 K62 N61:N63 D29:E29 H29 K29 N29 C29 E6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</cp:lastModifiedBy>
  <cp:lastPrinted>2016-07-04T00:28:54Z</cp:lastPrinted>
  <dcterms:created xsi:type="dcterms:W3CDTF">2000-08-22T04:56:56Z</dcterms:created>
  <dcterms:modified xsi:type="dcterms:W3CDTF">2021-09-16T08:13:30Z</dcterms:modified>
  <cp:category/>
  <cp:version/>
  <cp:contentType/>
  <cp:contentStatus/>
</cp:coreProperties>
</file>